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femio\OneDrive\Desktop\Place on website\"/>
    </mc:Choice>
  </mc:AlternateContent>
  <xr:revisionPtr revIDLastSave="0" documentId="8_{852C89D5-F7A1-4299-A0BA-94FA70316C06}" xr6:coauthVersionLast="47" xr6:coauthVersionMax="47" xr10:uidLastSave="{00000000-0000-0000-0000-000000000000}"/>
  <bookViews>
    <workbookView xWindow="28680" yWindow="-120" windowWidth="29040" windowHeight="15720" tabRatio="500" xr2:uid="{00000000-000D-0000-FFFF-FFFF00000000}"/>
  </bookViews>
  <sheets>
    <sheet name="🏠 Dashboard" sheetId="1" r:id="rId1"/>
    <sheet name="📊 Q1 Tracker" sheetId="2" r:id="rId2"/>
    <sheet name="📈 Q2 Planner" sheetId="3" r:id="rId3"/>
    <sheet name="🔍 Analysis" sheetId="4" r:id="rId4"/>
    <sheet name="📋 Guide"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48" i="3" l="1"/>
  <c r="D48" i="3"/>
  <c r="C48" i="3"/>
  <c r="F47" i="3"/>
  <c r="F46" i="3"/>
  <c r="G45" i="3"/>
  <c r="F45" i="3"/>
  <c r="H45" i="3" s="1"/>
  <c r="F44" i="3"/>
  <c r="F43" i="3"/>
  <c r="G42" i="3"/>
  <c r="H42" i="3" s="1"/>
  <c r="F42" i="3"/>
  <c r="F48" i="3" s="1"/>
  <c r="E39" i="3"/>
  <c r="D39" i="3"/>
  <c r="C39" i="3"/>
  <c r="F38" i="3"/>
  <c r="F37" i="3"/>
  <c r="H37" i="3" s="1"/>
  <c r="G36" i="3"/>
  <c r="F36" i="3"/>
  <c r="F39" i="3" s="1"/>
  <c r="F35" i="3"/>
  <c r="E32" i="3"/>
  <c r="D32" i="3"/>
  <c r="C32" i="3"/>
  <c r="F31" i="3"/>
  <c r="G30" i="3"/>
  <c r="F30" i="3"/>
  <c r="H30" i="3" s="1"/>
  <c r="F29" i="3"/>
  <c r="F28" i="3"/>
  <c r="H28" i="3" s="1"/>
  <c r="G27" i="3"/>
  <c r="F27" i="3"/>
  <c r="H27" i="3" s="1"/>
  <c r="F26" i="3"/>
  <c r="F25" i="3"/>
  <c r="E22" i="3"/>
  <c r="D22" i="3"/>
  <c r="C22" i="3"/>
  <c r="F21" i="3"/>
  <c r="F20" i="3"/>
  <c r="F19" i="3"/>
  <c r="G18" i="3"/>
  <c r="F18" i="3"/>
  <c r="H18" i="3" s="1"/>
  <c r="F17" i="3"/>
  <c r="F16" i="3"/>
  <c r="G15" i="3"/>
  <c r="H15" i="3" s="1"/>
  <c r="F15" i="3"/>
  <c r="F14" i="3"/>
  <c r="F13" i="3"/>
  <c r="F22" i="3" s="1"/>
  <c r="E10" i="3"/>
  <c r="D10" i="3"/>
  <c r="C10" i="3"/>
  <c r="G9" i="3"/>
  <c r="F9" i="3"/>
  <c r="H9" i="3" s="1"/>
  <c r="F8" i="3"/>
  <c r="F7" i="3"/>
  <c r="F10" i="3" s="1"/>
  <c r="G72" i="2"/>
  <c r="E72" i="2"/>
  <c r="D72" i="2"/>
  <c r="C72" i="2"/>
  <c r="F71" i="2"/>
  <c r="H71" i="2" s="1"/>
  <c r="I70" i="2"/>
  <c r="H70" i="2"/>
  <c r="F70" i="2"/>
  <c r="H69" i="2"/>
  <c r="F69" i="2"/>
  <c r="I69" i="2" s="1"/>
  <c r="F68" i="2"/>
  <c r="I68" i="2" s="1"/>
  <c r="I67" i="2"/>
  <c r="H67" i="2"/>
  <c r="F67" i="2"/>
  <c r="F66" i="2"/>
  <c r="F72" i="2" s="1"/>
  <c r="G63" i="2"/>
  <c r="E63" i="2"/>
  <c r="D63" i="2"/>
  <c r="C63" i="2"/>
  <c r="F62" i="2"/>
  <c r="G47" i="3" s="1"/>
  <c r="H47" i="3" s="1"/>
  <c r="I61" i="2"/>
  <c r="H61" i="2"/>
  <c r="F61" i="2"/>
  <c r="F60" i="2"/>
  <c r="G46" i="3" s="1"/>
  <c r="I59" i="2"/>
  <c r="H59" i="2"/>
  <c r="F59" i="2"/>
  <c r="F58" i="2"/>
  <c r="I58" i="2" s="1"/>
  <c r="F57" i="2"/>
  <c r="G44" i="3" s="1"/>
  <c r="H44" i="3" s="1"/>
  <c r="I56" i="2"/>
  <c r="H56" i="2"/>
  <c r="F56" i="2"/>
  <c r="F63" i="2" s="1"/>
  <c r="H55" i="2"/>
  <c r="F55" i="2"/>
  <c r="I55" i="2" s="1"/>
  <c r="G52" i="2"/>
  <c r="E52" i="2"/>
  <c r="D52" i="2"/>
  <c r="C52" i="2"/>
  <c r="F51" i="2"/>
  <c r="G38" i="3" s="1"/>
  <c r="H38" i="3" s="1"/>
  <c r="I50" i="2"/>
  <c r="H50" i="2"/>
  <c r="F50" i="2"/>
  <c r="G37" i="3" s="1"/>
  <c r="H49" i="2"/>
  <c r="F49" i="2"/>
  <c r="I49" i="2" s="1"/>
  <c r="F48" i="2"/>
  <c r="F52" i="2" s="1"/>
  <c r="C45" i="2"/>
  <c r="G43" i="2"/>
  <c r="E43" i="2"/>
  <c r="D43" i="2"/>
  <c r="C43" i="2"/>
  <c r="I42" i="2"/>
  <c r="H42" i="2"/>
  <c r="F42" i="2"/>
  <c r="F41" i="2"/>
  <c r="I41" i="2" s="1"/>
  <c r="F40" i="2"/>
  <c r="H40" i="2" s="1"/>
  <c r="I39" i="2"/>
  <c r="H39" i="2"/>
  <c r="F39" i="2"/>
  <c r="C22" i="4" s="1"/>
  <c r="H38" i="2"/>
  <c r="F38" i="2"/>
  <c r="F37" i="2"/>
  <c r="H37" i="2" s="1"/>
  <c r="I36" i="2"/>
  <c r="H36" i="2"/>
  <c r="F36" i="2"/>
  <c r="F35" i="2"/>
  <c r="G29" i="3" s="1"/>
  <c r="H29" i="3" s="1"/>
  <c r="I34" i="2"/>
  <c r="H34" i="2"/>
  <c r="F34" i="2"/>
  <c r="G28" i="3" s="1"/>
  <c r="F33" i="2"/>
  <c r="I33" i="2" s="1"/>
  <c r="F32" i="2"/>
  <c r="G26" i="3" s="1"/>
  <c r="H26" i="3" s="1"/>
  <c r="I31" i="2"/>
  <c r="H31" i="2"/>
  <c r="F31" i="2"/>
  <c r="F43" i="2" s="1"/>
  <c r="G28" i="2"/>
  <c r="G45" i="2" s="1"/>
  <c r="E28" i="2"/>
  <c r="E45" i="2" s="1"/>
  <c r="D28" i="2"/>
  <c r="D45" i="2" s="1"/>
  <c r="C28" i="2"/>
  <c r="F27" i="2"/>
  <c r="I27" i="2" s="1"/>
  <c r="F26" i="2"/>
  <c r="H26" i="2" s="1"/>
  <c r="I25" i="2"/>
  <c r="H25" i="2"/>
  <c r="F25" i="2"/>
  <c r="H24" i="2"/>
  <c r="F24" i="2"/>
  <c r="F23" i="2"/>
  <c r="G20" i="3" s="1"/>
  <c r="H20" i="3" s="1"/>
  <c r="I22" i="2"/>
  <c r="H22" i="2"/>
  <c r="F22" i="2"/>
  <c r="G19" i="3" s="1"/>
  <c r="F21" i="2"/>
  <c r="I21" i="2" s="1"/>
  <c r="I20" i="2"/>
  <c r="H20" i="2"/>
  <c r="F20" i="2"/>
  <c r="G17" i="3" s="1"/>
  <c r="H17" i="3" s="1"/>
  <c r="F19" i="2"/>
  <c r="I19" i="2" s="1"/>
  <c r="F18" i="2"/>
  <c r="H18" i="2" s="1"/>
  <c r="I17" i="2"/>
  <c r="H17" i="2"/>
  <c r="F17" i="2"/>
  <c r="H16" i="2"/>
  <c r="F16" i="2"/>
  <c r="G14" i="3" s="1"/>
  <c r="F15" i="2"/>
  <c r="G13" i="3" s="1"/>
  <c r="G12" i="2"/>
  <c r="E12" i="2"/>
  <c r="D12" i="2"/>
  <c r="C12" i="2"/>
  <c r="I11" i="2"/>
  <c r="H11" i="2"/>
  <c r="F11" i="2"/>
  <c r="H10" i="2"/>
  <c r="F10" i="2"/>
  <c r="F9" i="2"/>
  <c r="H9" i="2" s="1"/>
  <c r="I8" i="2"/>
  <c r="H8" i="2"/>
  <c r="F8" i="2"/>
  <c r="I38" i="2" s="1"/>
  <c r="F7" i="2"/>
  <c r="F12" i="2" s="1"/>
  <c r="G9" i="1"/>
  <c r="F9" i="1"/>
  <c r="E9" i="1"/>
  <c r="C9" i="1"/>
  <c r="H52" i="2" l="1"/>
  <c r="C18" i="4"/>
  <c r="G53" i="3"/>
  <c r="I52" i="2"/>
  <c r="G39" i="3"/>
  <c r="C9" i="4"/>
  <c r="F79" i="2"/>
  <c r="I79" i="2" s="1"/>
  <c r="H21" i="3"/>
  <c r="H39" i="3"/>
  <c r="F53" i="3"/>
  <c r="H53" i="3" s="1"/>
  <c r="G10" i="3"/>
  <c r="I12" i="2"/>
  <c r="H12" i="2"/>
  <c r="G51" i="3"/>
  <c r="H43" i="2"/>
  <c r="I43" i="2"/>
  <c r="D9" i="1" s="1"/>
  <c r="C8" i="4"/>
  <c r="G32" i="3"/>
  <c r="F78" i="2"/>
  <c r="I78" i="2" s="1"/>
  <c r="D8" i="4" s="1"/>
  <c r="F8" i="4" s="1"/>
  <c r="H19" i="3"/>
  <c r="H46" i="3"/>
  <c r="F81" i="2"/>
  <c r="I81" i="2" s="1"/>
  <c r="D11" i="4" s="1"/>
  <c r="F11" i="4" s="1"/>
  <c r="I72" i="2"/>
  <c r="H72" i="2"/>
  <c r="C21" i="4"/>
  <c r="C11" i="4"/>
  <c r="C20" i="4"/>
  <c r="C10" i="4"/>
  <c r="I63" i="2"/>
  <c r="G48" i="3"/>
  <c r="F80" i="2"/>
  <c r="I80" i="2" s="1"/>
  <c r="D10" i="4" s="1"/>
  <c r="F10" i="4" s="1"/>
  <c r="H63" i="2"/>
  <c r="G54" i="3"/>
  <c r="F51" i="3"/>
  <c r="H10" i="3"/>
  <c r="H14" i="3"/>
  <c r="F54" i="3"/>
  <c r="H54" i="3" s="1"/>
  <c r="H48" i="3"/>
  <c r="H23" i="2"/>
  <c r="I15" i="2"/>
  <c r="I37" i="2"/>
  <c r="G21" i="3"/>
  <c r="F32" i="3"/>
  <c r="H32" i="3" s="1"/>
  <c r="H36" i="3"/>
  <c r="H7" i="2"/>
  <c r="I18" i="2"/>
  <c r="H21" i="2"/>
  <c r="I26" i="2"/>
  <c r="I32" i="2"/>
  <c r="H35" i="2"/>
  <c r="I40" i="2"/>
  <c r="I51" i="2"/>
  <c r="I57" i="2"/>
  <c r="H60" i="2"/>
  <c r="H66" i="2"/>
  <c r="I71" i="2"/>
  <c r="F75" i="2"/>
  <c r="G7" i="3"/>
  <c r="H7" i="3" s="1"/>
  <c r="H13" i="3"/>
  <c r="G16" i="3"/>
  <c r="H16" i="3" s="1"/>
  <c r="G25" i="3"/>
  <c r="H25" i="3" s="1"/>
  <c r="G43" i="3"/>
  <c r="H43" i="3" s="1"/>
  <c r="H15" i="2"/>
  <c r="I9" i="2"/>
  <c r="F28" i="2"/>
  <c r="H51" i="2"/>
  <c r="H57" i="2"/>
  <c r="I62" i="2"/>
  <c r="I7" i="2"/>
  <c r="I60" i="2"/>
  <c r="I66" i="2"/>
  <c r="I10" i="2"/>
  <c r="I16" i="2"/>
  <c r="H19" i="2"/>
  <c r="I24" i="2"/>
  <c r="H27" i="2"/>
  <c r="H33" i="2"/>
  <c r="H41" i="2"/>
  <c r="H58" i="2"/>
  <c r="G31" i="3"/>
  <c r="H31" i="3" s="1"/>
  <c r="H68" i="2"/>
  <c r="I23" i="2"/>
  <c r="H32" i="2"/>
  <c r="I48" i="2"/>
  <c r="I35" i="2"/>
  <c r="G8" i="3"/>
  <c r="H8" i="3" s="1"/>
  <c r="G35" i="3"/>
  <c r="H35" i="3" s="1"/>
  <c r="H48" i="2"/>
  <c r="H62" i="2"/>
  <c r="F55" i="3" l="1"/>
  <c r="G22" i="3"/>
  <c r="H22" i="3" s="1"/>
  <c r="C7" i="4"/>
  <c r="F77" i="2"/>
  <c r="I77" i="2" s="1"/>
  <c r="D7" i="4" s="1"/>
  <c r="F7" i="4" s="1"/>
  <c r="H28" i="2"/>
  <c r="I28" i="2"/>
  <c r="F45" i="2"/>
  <c r="H51" i="3"/>
  <c r="F52" i="3"/>
  <c r="B14" i="4"/>
  <c r="D9" i="4"/>
  <c r="F9" i="4" s="1"/>
  <c r="H52" i="3" l="1"/>
  <c r="C19" i="4"/>
  <c r="I45" i="2"/>
  <c r="H45" i="2"/>
  <c r="F76" i="2"/>
  <c r="I76" i="2" s="1"/>
  <c r="F82" i="2"/>
  <c r="G52" i="3"/>
  <c r="I82" i="2"/>
  <c r="G55" i="3"/>
  <c r="H55" i="3" s="1"/>
</calcChain>
</file>

<file path=xl/sharedStrings.xml><?xml version="1.0" encoding="utf-8"?>
<sst xmlns="http://schemas.openxmlformats.org/spreadsheetml/2006/main" count="269" uniqueCount="239">
  <si>
    <t>RICH STAFF · POOR STAFF</t>
  </si>
  <si>
    <t>Your Q1 2026 Salary Audit &amp; Q2 Planning Tool  |  insightswsc.com</t>
  </si>
  <si>
    <t>BLUE cells = your inputs  |  BLACK cells = calculated  |  Use one sheet per quarter</t>
  </si>
  <si>
    <t>Discretionary
Spend %</t>
  </si>
  <si>
    <t>Non-Discretionary
Spend %</t>
  </si>
  <si>
    <t>Pay Yourself
First %</t>
  </si>
  <si>
    <t>Future Security
%</t>
  </si>
  <si>
    <t>Yield / Returns
Earned (₦)</t>
  </si>
  <si>
    <t>Q1 2026 Actual</t>
  </si>
  <si>
    <t>VERDICT: Compare your Pay Yourself % against the benchmark on the 📋 Guide sheet. Are you Rich Staff or Poor Staff?</t>
  </si>
  <si>
    <t>📊 Q1 Tracker</t>
  </si>
  <si>
    <t>📈 Q2 Planner</t>
  </si>
  <si>
    <t>🔍 Analysis</t>
  </si>
  <si>
    <t>📋 Guide</t>
  </si>
  <si>
    <t>THE RICH STAFF BENCHMARK — TARGET ALLOCATION OF MONTHLY SALARY</t>
  </si>
  <si>
    <t>Category</t>
  </si>
  <si>
    <t>Target %</t>
  </si>
  <si>
    <t>Examples</t>
  </si>
  <si>
    <t>Non-Discretionary (fixed necessities)</t>
  </si>
  <si>
    <t>50% or less</t>
  </si>
  <si>
    <t>Rent, utilities, food, school fees, transport</t>
  </si>
  <si>
    <t>Discretionary (lifestyle, wants)</t>
  </si>
  <si>
    <t>15% or less</t>
  </si>
  <si>
    <t>Dining out, clothing, subscriptions, entertainment</t>
  </si>
  <si>
    <t>Pay Yourself First (savings — cash)</t>
  </si>
  <si>
    <t>10% minimum</t>
  </si>
  <si>
    <t>Emergency fund, short-term savings</t>
  </si>
  <si>
    <t>Future Security (investments)</t>
  </si>
  <si>
    <t>20% minimum</t>
  </si>
  <si>
    <t>Pension top-up, stocks, mutual funds, property</t>
  </si>
  <si>
    <t>Buffer / Flexibility</t>
  </si>
  <si>
    <t>5%</t>
  </si>
  <si>
    <t>Unexpected costs, generosity, opportunities</t>
  </si>
  <si>
    <t>Q1 2026 SALARY TRACKER — JANUARY · FEBRUARY · MARCH</t>
  </si>
  <si>
    <t>Enter your actual figures for each month. Blue cells = your input. All other calculations are automatic.</t>
  </si>
  <si>
    <t>CATEGORY / LINE ITEM</t>
  </si>
  <si>
    <t>JAN (₦)</t>
  </si>
  <si>
    <t>FEB (₦)</t>
  </si>
  <si>
    <t>MAR (₦)</t>
  </si>
  <si>
    <t>Q1 TOTAL (₦)</t>
  </si>
  <si>
    <t>Q1 BUDGET (₦)</t>
  </si>
  <si>
    <t>VARIANCE (₦)</t>
  </si>
  <si>
    <t>% OF INCOME</t>
  </si>
  <si>
    <t xml:space="preserve">  SECTION A: INCOME — What was paid into your account?</t>
  </si>
  <si>
    <t xml:space="preserve">    Gross Salary (before deductions)</t>
  </si>
  <si>
    <t xml:space="preserve">    Net Salary / Take-home Pay</t>
  </si>
  <si>
    <t xml:space="preserve">    Side Income / Freelance</t>
  </si>
  <si>
    <t xml:space="preserve">    Business Income</t>
  </si>
  <si>
    <t xml:space="preserve">    Other Income (rental, dividends etc)</t>
  </si>
  <si>
    <t>TOTAL INCOME</t>
  </si>
  <si>
    <t xml:space="preserve">  SECTION B: NON-DISCRETIONARY EXPENSES — Fixed necessities you must pay</t>
  </si>
  <si>
    <t xml:space="preserve">    Rent / Mortgage</t>
  </si>
  <si>
    <t xml:space="preserve">    Water / Utilities</t>
  </si>
  <si>
    <t xml:space="preserve">    School Fees (children's education)</t>
  </si>
  <si>
    <t xml:space="preserve">    Transportation / Fuel</t>
  </si>
  <si>
    <t xml:space="preserve">    Groceries / Food at home</t>
  </si>
  <si>
    <t xml:space="preserve">    Airtime &amp; Data</t>
  </si>
  <si>
    <t xml:space="preserve">    Health Insurance / Medical bills</t>
  </si>
  <si>
    <t xml:space="preserve">    Loan / Debt repayments</t>
  </si>
  <si>
    <t xml:space="preserve">    House help / Domestic staff</t>
  </si>
  <si>
    <t xml:space="preserve">    Church / Religious giving (tithe)</t>
  </si>
  <si>
    <t xml:space="preserve">    Other fixed obligation 1</t>
  </si>
  <si>
    <t xml:space="preserve">    Other fixed obligation 2</t>
  </si>
  <si>
    <t>TOTAL NON-DISCRETIONARY</t>
  </si>
  <si>
    <t xml:space="preserve">  SECTION C: DISCRETIONARY EXPENSES — Lifestyle choices and wants</t>
  </si>
  <si>
    <t xml:space="preserve">    Restaurants / Eating out</t>
  </si>
  <si>
    <t xml:space="preserve">    Clothing &amp; Accessories</t>
  </si>
  <si>
    <t xml:space="preserve">    Entertainment &amp; Streaming</t>
  </si>
  <si>
    <t xml:space="preserve">    Personal grooming / Salon</t>
  </si>
  <si>
    <t xml:space="preserve">    Gifts &amp; Social obligations</t>
  </si>
  <si>
    <t xml:space="preserve">    Travel &amp; Vacation</t>
  </si>
  <si>
    <t xml:space="preserve">    Alcohol / Leisure</t>
  </si>
  <si>
    <t xml:space="preserve">    Impulse purchases / Online shopping</t>
  </si>
  <si>
    <t xml:space="preserve">    December carry-forward debt (if any)</t>
  </si>
  <si>
    <t xml:space="preserve">    January 'hangover' expenses</t>
  </si>
  <si>
    <t xml:space="preserve">    Other discretionary 1</t>
  </si>
  <si>
    <t xml:space="preserve">    Other discretionary 2</t>
  </si>
  <si>
    <t>TOTAL DISCRETIONARY</t>
  </si>
  <si>
    <t>TOTAL EXPENSES (B + C)</t>
  </si>
  <si>
    <t xml:space="preserve">  SECTION D: PAY YOURSELF FIRST — Cash savings set aside for you</t>
  </si>
  <si>
    <t xml:space="preserve">    Emergency Fund contribution</t>
  </si>
  <si>
    <t xml:space="preserve">    Short-term savings goal (e.g. car, holiday)</t>
  </si>
  <si>
    <t xml:space="preserve">    Children's education savings</t>
  </si>
  <si>
    <t xml:space="preserve">    Other personal savings</t>
  </si>
  <si>
    <t>TOTAL PAY YOURSELF FIRST</t>
  </si>
  <si>
    <t xml:space="preserve">  SECTION E: FUTURE SECURITY — Investments securing your tomorrow</t>
  </si>
  <si>
    <t xml:space="preserve">    Pension / RSA top-up (voluntary)</t>
  </si>
  <si>
    <t xml:space="preserve">    Stocks / Equity (NGX, US market)</t>
  </si>
  <si>
    <t xml:space="preserve">    Mutual Funds / Money Market</t>
  </si>
  <si>
    <t xml:space="preserve">    Real estate savings / mortgage</t>
  </si>
  <si>
    <t xml:space="preserve">    Dollar investment (Bamboo / Risevest)</t>
  </si>
  <si>
    <t xml:space="preserve">    Fixed Deposit / Treasury Bills</t>
  </si>
  <si>
    <t xml:space="preserve">    Business investment / side business</t>
  </si>
  <si>
    <t xml:space="preserve">    Other investments</t>
  </si>
  <si>
    <t>TOTAL FUTURE SECURITY</t>
  </si>
  <si>
    <t xml:space="preserve">  SECTION F: YIELDS &amp; RETURNS — What did your money earn for you?</t>
  </si>
  <si>
    <t xml:space="preserve">    Interest earned (savings / fixed deposit)</t>
  </si>
  <si>
    <t xml:space="preserve">    Dividend income received</t>
  </si>
  <si>
    <t xml:space="preserve">    Mutual fund / money market returns</t>
  </si>
  <si>
    <t xml:space="preserve">    Capital gains (stocks sold for profit)</t>
  </si>
  <si>
    <t xml:space="preserve">    Rental income received</t>
  </si>
  <si>
    <t xml:space="preserve">    Other passive income earned</t>
  </si>
  <si>
    <t>TOTAL YIELDS / RETURNS</t>
  </si>
  <si>
    <t xml:space="preserve">  Q1 SCORECARD — The 5 Numbers That Tell Your Financial Story</t>
  </si>
  <si>
    <t>Total Q1 Net Salary (take-home)</t>
  </si>
  <si>
    <t>Total Expenses (Non-Disc + Disc)</t>
  </si>
  <si>
    <t xml:space="preserve">  — Non-Discretionary</t>
  </si>
  <si>
    <t xml:space="preserve">  — Discretionary</t>
  </si>
  <si>
    <t>Pay Yourself First (cash saved)</t>
  </si>
  <si>
    <t>Future Security (invested)</t>
  </si>
  <si>
    <t>Total Yields / Returns earned</t>
  </si>
  <si>
    <t>UNACCOUNTED / BUFFER</t>
  </si>
  <si>
    <t>Q2 2026 PLANNER — APRIL · MAY · JUNE</t>
  </si>
  <si>
    <t>Set your Q2 intention. The right column auto-compares your plan against Q1 actuals. Use this to make deliberate choices.</t>
  </si>
  <si>
    <t>CATEGORY</t>
  </si>
  <si>
    <t>APR BUDGET (₦)</t>
  </si>
  <si>
    <t>MAY BUDGET (₦)</t>
  </si>
  <si>
    <t>JUN BUDGET (₦)</t>
  </si>
  <si>
    <t>Q2 TOTAL (₦)</t>
  </si>
  <si>
    <t>Q1 ACTUAL (₦)</t>
  </si>
  <si>
    <t>CHANGE vs Q1</t>
  </si>
  <si>
    <t xml:space="preserve">  INCOME</t>
  </si>
  <si>
    <t xml:space="preserve">    Expected Net Salary (take-home)</t>
  </si>
  <si>
    <t xml:space="preserve">    Side Income (expected)</t>
  </si>
  <si>
    <t xml:space="preserve">    Business / Other Income</t>
  </si>
  <si>
    <t>TOTAL EXPECTED INCOME</t>
  </si>
  <si>
    <t xml:space="preserve">  NON-DISCRETIONARY EXPENSES</t>
  </si>
  <si>
    <t xml:space="preserve">    Electricity / Utilities</t>
  </si>
  <si>
    <t xml:space="preserve">    School Fees</t>
  </si>
  <si>
    <t xml:space="preserve">    Groceries / Food</t>
  </si>
  <si>
    <t xml:space="preserve">    Health / Medical</t>
  </si>
  <si>
    <t xml:space="preserve">    Loan Repayments</t>
  </si>
  <si>
    <t xml:space="preserve">    Other fixed costs</t>
  </si>
  <si>
    <t xml:space="preserve">  DISCRETIONARY EXPENSES — Q2 TARGET (should be LESS than Q1)</t>
  </si>
  <si>
    <t xml:space="preserve">    Entertainment &amp; Subscriptions</t>
  </si>
  <si>
    <t xml:space="preserve">    Personal Grooming</t>
  </si>
  <si>
    <t xml:space="preserve">    Travel &amp; Leisure</t>
  </si>
  <si>
    <t xml:space="preserve">    Other discretionary</t>
  </si>
  <si>
    <t xml:space="preserve">  PAY YOURSELF FIRST — Q2 TARGET (should be MORE than Q1)</t>
  </si>
  <si>
    <t xml:space="preserve">    Short-term savings</t>
  </si>
  <si>
    <t xml:space="preserve">    Other savings</t>
  </si>
  <si>
    <t xml:space="preserve">  FUTURE SECURITY / INVESTMENTS — Q2 TARGET (should be MORE than Q1)</t>
  </si>
  <si>
    <t xml:space="preserve">    Pension / RSA top-up</t>
  </si>
  <si>
    <t xml:space="preserve">    Stocks / Equities</t>
  </si>
  <si>
    <t xml:space="preserve">    Fixed Deposit / T-Bills</t>
  </si>
  <si>
    <t xml:space="preserve">  Q2 PLAN SCORECARD</t>
  </si>
  <si>
    <t>Total Expected Income</t>
  </si>
  <si>
    <t>Total Expenses planned (Non-D + Disc)</t>
  </si>
  <si>
    <t>Pay Yourself First planned</t>
  </si>
  <si>
    <t>Future Security planned</t>
  </si>
  <si>
    <t>Unaccounted / Buffer</t>
  </si>
  <si>
    <t>RICH STAFF · POOR STAFF — Q1 ANALYSIS</t>
  </si>
  <si>
    <t>Your Q1 data auto-populates here. This sheet tells you what the numbers mean.</t>
  </si>
  <si>
    <t xml:space="preserve">  Q1 ACTUAL ALLOCATIONS vs THE RICH STAFF BENCHMARK</t>
  </si>
  <si>
    <t>BENCHMARK %</t>
  </si>
  <si>
    <t>VERDICT</t>
  </si>
  <si>
    <t>Non-Discretionary Expenses</t>
  </si>
  <si>
    <t>Discretionary Expenses</t>
  </si>
  <si>
    <t>Pay Yourself First</t>
  </si>
  <si>
    <t>10% or more</t>
  </si>
  <si>
    <t>Future Security</t>
  </si>
  <si>
    <t>20% or more</t>
  </si>
  <si>
    <t>Yields &amp; Returns</t>
  </si>
  <si>
    <t>Any positive</t>
  </si>
  <si>
    <t xml:space="preserve">  YOUR VERDICT — RICH STAFF OR POOR STAFF?</t>
  </si>
  <si>
    <t xml:space="preserve">  KEY FINANCIAL RATIOS — Q1 2026</t>
  </si>
  <si>
    <t>RATIO</t>
  </si>
  <si>
    <t>YOUR Q1 VALUE</t>
  </si>
  <si>
    <t>WHAT IT MEANS</t>
  </si>
  <si>
    <t>HEALTHY TARGET</t>
  </si>
  <si>
    <t>STATUS</t>
  </si>
  <si>
    <t>Savings Rate (PYF + Investment / Income)</t>
  </si>
  <si>
    <t>Save 30%+ of income</t>
  </si>
  <si>
    <t>&gt;=30% = Rich Staff</t>
  </si>
  <si>
    <t>See ratio</t>
  </si>
  <si>
    <t>Expense Ratio (Total Expenses / Income)</t>
  </si>
  <si>
    <t>Keep below 70%</t>
  </si>
  <si>
    <t>&lt;70% = On track</t>
  </si>
  <si>
    <t>Investment to Savings Ratio</t>
  </si>
  <si>
    <t>Invest 2x what you save in cash</t>
  </si>
  <si>
    <t>&gt;=2x = Growing wealth</t>
  </si>
  <si>
    <t>Yield on Investment (annualised est.)</t>
  </si>
  <si>
    <t>Beat inflation (&gt;20% NGN)</t>
  </si>
  <si>
    <t>&gt;20% = Wealth building</t>
  </si>
  <si>
    <t>December Debt Carry-over (% income)</t>
  </si>
  <si>
    <t>Should be 0% by Q2</t>
  </si>
  <si>
    <t>0% = Financial discipline</t>
  </si>
  <si>
    <t xml:space="preserve">  Q2 IMPROVEMENT ACTIONS — What to do differently</t>
  </si>
  <si>
    <t>→  Discretionary spend reduction</t>
  </si>
  <si>
    <t>If your discretionary % &gt; 15%, identify the top 2 line items and cut each by 20% in Q2.</t>
  </si>
  <si>
    <t>→  Automate Pay Yourself First</t>
  </si>
  <si>
    <t>Set a standing order to move your savings amount on salary day — before you can spend it.</t>
  </si>
  <si>
    <t>→  Start or increase investment</t>
  </si>
  <si>
    <t>Open a Bamboo or Risevest account. Start with $50/month in a dollar ETF.</t>
  </si>
  <si>
    <t>→  Clear the December hangover</t>
  </si>
  <si>
    <t>If you carried debt from December, Q2's #1 priority is retiring it. Budget it explicitly.</t>
  </si>
  <si>
    <t>→  Track your yields</t>
  </si>
  <si>
    <t>If yields are zero, your money is sitting idle. Move idle cash to a money market fund today.</t>
  </si>
  <si>
    <t>→  Plan for Q3 before Q2 ends</t>
  </si>
  <si>
    <t>In June, complete this template for Q3. Financial discipline is consistency, not perfection.</t>
  </si>
  <si>
    <t>RICH STAFF · POOR STAFF — HOW TO USE THIS TOOL</t>
  </si>
  <si>
    <t>ABOUT THIS TOOL</t>
  </si>
  <si>
    <t>Rich Staff · Poor Staff was created by Femi Ojomo of InsightsWSC — an HR strategist and author who writes about the things workplaces never say out loud. This tool is the practical companion to the article 'My Q1 Salary Earnings: How Well Have I Done?' and the INSIGHTS newsletter on LinkedIn.</t>
  </si>
  <si>
    <t>The tool helps you audit your Q1 2026 salary earnings, understand where your money went, and plan Q2 with intention. It does not judge your numbers — it reveals them. What you do with the revelation is entirely up to you.</t>
  </si>
  <si>
    <t>THE FIVE QUESTIONS THIS TOOL ANSWERS</t>
  </si>
  <si>
    <t>1. WHAT CAME IN?  — Total income (salary + side income) across January, February, and March 2026.</t>
  </si>
  <si>
    <t>2. WHAT WENT TO FIXED NECESSITIES?  — Non-discretionary expenses: rent, school fees, transport, utilities. These are the costs you could not avoid.</t>
  </si>
  <si>
    <t>3. WHAT WENT TO LIFESTYLE CHOICES?  — Discretionary expenses: dining out, shopping, entertainment. These are the costs you chose. They are also where most people leak money without realising it.</t>
  </si>
  <si>
    <t>4. HOW MUCH DID YOU PAY YOURSELF?  — Savings set aside in cash (emergency fund, short-term goals). This is the most important discipline: paying yourself before you spend.</t>
  </si>
  <si>
    <t>5. HOW MUCH ARE YOU SECURING YOUR FUTURE?  — Investments: stocks, mutual funds, pension, dollar accounts. Rich staff invest. Poor staff spend what is left (which is usually nothing).</t>
  </si>
  <si>
    <t>HOW TO USE EACH SHEET</t>
  </si>
  <si>
    <t>🏠 DASHBOARD  — Your summary view. The five numbers that define your financial quarter at a glance. Start here. Come back here last.</t>
  </si>
  <si>
    <t>📊 Q1 TRACKER  — Enter your actual January, February, and March figures here. Fill every blue cell with your real numbers. The rest calculates automatically. Be honest — this is for you, not your employer.</t>
  </si>
  <si>
    <t>📈 Q2 PLANNER  — Set your April, May, June budget here. The right column shows what you spent in Q1 for comparison. The goal: increase savings, reduce discretionary, grow investments.</t>
  </si>
  <si>
    <t>🔍 ANALYSIS  — Auto-populated from Q1 data. Shows whether you are Rich Staff or Poor Staff, your key ratios, and six specific actions to improve in Q2.</t>
  </si>
  <si>
    <t>📋 GUIDE (this sheet)  — Reference guide. Return here if you are unsure what a category means.</t>
  </si>
  <si>
    <t>UNDERSTANDING THE RICH STAFF BENCHMARK</t>
  </si>
  <si>
    <t>The benchmark is not perfection — it is the minimum threshold between building wealth and staying stuck. These are directional targets based on sound personal finance principles adapted for the Nigerian reality.</t>
  </si>
  <si>
    <t>NON-DISCRETIONARY: 50% or less of take-home.  If your fixed costs exceed 50%, you have a structural problem — income must increase or fixed costs must reduce before anything else matters.</t>
  </si>
  <si>
    <t>DISCRETIONARY: 15% or less.  This is the column where honest self-examination is required. Track it for one quarter and most people are surprised — sometimes disturbed.</t>
  </si>
  <si>
    <t>PAY YOURSELF FIRST: 10% minimum.  This is not savings 'if there is money left'. This is savings taken out first, on salary day, before any expense. The rich staff habit.</t>
  </si>
  <si>
    <t>FUTURE SECURITY: 20% minimum.  Cash savings keep you stable. Investments make you wealthy. Stocks, mutual funds, dollar accounts, pension top-ups, real estate contributions — these belong here.</t>
  </si>
  <si>
    <t>YIELDS &amp; RETURNS: Any positive number.  If this row is zero, your investments are either not working or not tracked. Both are problems. Track what your money earns, quarterly.</t>
  </si>
  <si>
    <t>THE DECEMBER SALARY TRAP — AND Q1 REALITY</t>
  </si>
  <si>
    <t>December's double salary arrives and feels like abundance. January arrives and it is gone. The December salary trap is not a spending problem — it is a planning problem. Rich Staff treat December salary as three months of salary: one for December, one pre-saved for January, one invested. Poor Staff treat it as one very long Christmas.</t>
  </si>
  <si>
    <t>Q1 is therefore the reset quarter. If January felt tight, this tool shows you why. If February was better, it shows you what changed. If March ended well, you have built momentum. The analysis sheet tells you which you are.</t>
  </si>
  <si>
    <t>WHAT TO DO WITH YOUR RESULTS</t>
  </si>
  <si>
    <t>If your Savings Rate (Pay Yourself + Investment) is 30% or above: You are Rich Staff. The next goal is to push toward 40% by year end and ensure your investments are actually generating returns above Nigerian inflation (~20% p.a.).</t>
  </si>
  <si>
    <t>If your Savings Rate is 10–29%: You are Aspiring Rich Staff. You have the habit but not yet the volume. The Q2 Planner shows you exactly where to find the additional percentage points — typically in discretionary.</t>
  </si>
  <si>
    <t>If your Savings Rate is below 10%: You are Poor Staff — not because of your income level, but because of your system. The answer is not to earn more first. The answer is to fix the allocation with what you earn now. Higher income with the same system produces the same result.</t>
  </si>
  <si>
    <t>CONNECT &amp; GO DEEPER</t>
  </si>
  <si>
    <t>This tool accompanies the article 'My Q1 Salary Earnings: How Well Have I Done?' — published on InsightsWSC and the INSIGHTS newsletter on LinkedIn. Read the full article at insightswsc.com for the thinking behind the framework.</t>
  </si>
  <si>
    <t>Browse tools, books, and frameworks for HR professionals and managers at insightswsc.com — including the Succession Planning Toolkit, OKR Appraisal Template, and Human Capital Reporting Template.</t>
  </si>
  <si>
    <t>"The difference between a rich staff and a poor staff is not the size of the salary; it is the decision made with it."  — Femi Ojomo, InsightsWSC</t>
  </si>
  <si>
    <t xml:space="preserve">    Electricity (PHCN/Generator)</t>
  </si>
  <si>
    <t>insightswsc.com  |  INSIGHTS Newsletter  |  © 2026 InsightsWSC</t>
  </si>
  <si>
    <t>insightswsc.com  |  Join the INSIGHTS Newsletter on LinkedIn  |  © 2026 InsightsWSC. All rights reserved.</t>
  </si>
  <si>
    <t>Join the INSIGHTS newsletter on LinkedIn (2,455+ professionals) for weekly findings, thoughts, and curiosity on work, careers, and organisations: linkedin.com/newsletters/7051071561495101442/</t>
  </si>
  <si>
    <t>© 2026 InsightsWSC. insightswsc.com  |  Not financial advice — for reflection and planning purposes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</si>
</sst>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x"/>
  </numFmts>
  <fonts count="47" x14ac:knownFonts="1">
    <font>
      <sz val="11"/>
      <color theme="1"/>
      <name val="Calibri"/>
      <family val="2"/>
      <charset val="1"/>
    </font>
    <font>
      <b/>
      <sz val="28"/>
      <color rgb="FFFFFFFF"/>
      <name val="Arial"/>
      <charset val="1"/>
    </font>
    <font>
      <i/>
      <sz val="11"/>
      <color rgb="FFFFFFFF"/>
      <name val="Arial"/>
      <charset val="1"/>
    </font>
    <font>
      <sz val="9"/>
      <color rgb="FF1B5E20"/>
      <name val="Arial"/>
      <charset val="1"/>
    </font>
    <font>
      <b/>
      <sz val="9"/>
      <color rgb="FFB71C1C"/>
      <name val="Arial"/>
      <charset val="1"/>
    </font>
    <font>
      <b/>
      <sz val="9"/>
      <color rgb="FFE65100"/>
      <name val="Arial"/>
      <charset val="1"/>
    </font>
    <font>
      <b/>
      <sz val="9"/>
      <color rgb="FF1B5E20"/>
      <name val="Arial"/>
      <charset val="1"/>
    </font>
    <font>
      <b/>
      <sz val="9"/>
      <color rgb="FF1565C0"/>
      <name val="Arial"/>
      <charset val="1"/>
    </font>
    <font>
      <b/>
      <sz val="22"/>
      <color rgb="FFB71C1C"/>
      <name val="Arial"/>
      <charset val="1"/>
    </font>
    <font>
      <b/>
      <sz val="22"/>
      <color rgb="FFE65100"/>
      <name val="Arial"/>
      <charset val="1"/>
    </font>
    <font>
      <b/>
      <sz val="22"/>
      <color rgb="FF1B5E20"/>
      <name val="Arial"/>
      <charset val="1"/>
    </font>
    <font>
      <b/>
      <sz val="22"/>
      <color rgb="FF1565C0"/>
      <name val="Arial"/>
      <charset val="1"/>
    </font>
    <font>
      <i/>
      <sz val="8"/>
      <color rgb="FF90A4AE"/>
      <name val="Arial"/>
      <charset val="1"/>
    </font>
    <font>
      <sz val="10"/>
      <color rgb="FF37474F"/>
      <name val="Arial"/>
      <charset val="1"/>
    </font>
    <font>
      <b/>
      <sz val="10"/>
      <color rgb="FF1B5E20"/>
      <name val="Arial"/>
      <charset val="1"/>
    </font>
    <font>
      <b/>
      <sz val="10"/>
      <color rgb="FFE65100"/>
      <name val="Arial"/>
      <charset val="1"/>
    </font>
    <font>
      <b/>
      <sz val="10"/>
      <color rgb="FF1565C0"/>
      <name val="Arial"/>
      <charset val="1"/>
    </font>
    <font>
      <b/>
      <sz val="10"/>
      <color rgb="FF2E7D32"/>
      <name val="Arial"/>
      <charset val="1"/>
    </font>
    <font>
      <b/>
      <sz val="11"/>
      <color rgb="FFFFFFFF"/>
      <name val="Arial"/>
      <charset val="1"/>
    </font>
    <font>
      <b/>
      <sz val="9"/>
      <color rgb="FFFFFFFF"/>
      <name val="Arial"/>
      <charset val="1"/>
    </font>
    <font>
      <sz val="9"/>
      <color rgb="FF37474F"/>
      <name val="Arial"/>
      <charset val="1"/>
    </font>
    <font>
      <b/>
      <sz val="16"/>
      <color rgb="FFFFFFFF"/>
      <name val="Arial"/>
      <charset val="1"/>
    </font>
    <font>
      <i/>
      <sz val="9"/>
      <color rgb="FF2E7D32"/>
      <name val="Arial"/>
      <charset val="1"/>
    </font>
    <font>
      <sz val="10"/>
      <color rgb="FF1565C0"/>
      <name val="Arial"/>
      <charset val="1"/>
    </font>
    <font>
      <sz val="10"/>
      <color rgb="FF212121"/>
      <name val="Arial"/>
      <charset val="1"/>
    </font>
    <font>
      <b/>
      <sz val="10"/>
      <color rgb="FFFFFFFF"/>
      <name val="Arial"/>
      <charset val="1"/>
    </font>
    <font>
      <b/>
      <sz val="10"/>
      <color rgb="FFB71C1C"/>
      <name val="Arial"/>
      <charset val="1"/>
    </font>
    <font>
      <b/>
      <sz val="10"/>
      <color rgb="FF37474F"/>
      <name val="Arial"/>
      <charset val="1"/>
    </font>
    <font>
      <i/>
      <sz val="9"/>
      <color rgb="FFE65100"/>
      <name val="Arial"/>
      <charset val="1"/>
    </font>
    <font>
      <sz val="10"/>
      <color rgb="FFE65100"/>
      <name val="Arial"/>
      <charset val="1"/>
    </font>
    <font>
      <i/>
      <sz val="9"/>
      <color rgb="FF90A4AE"/>
      <name val="Arial"/>
      <charset val="1"/>
    </font>
    <font>
      <b/>
      <sz val="9"/>
      <color rgb="FF37474F"/>
      <name val="Arial"/>
      <charset val="1"/>
    </font>
    <font>
      <b/>
      <sz val="10"/>
      <color rgb="FF212121"/>
      <name val="Arial"/>
      <charset val="1"/>
    </font>
    <font>
      <sz val="9"/>
      <color rgb="FF90A4AE"/>
      <name val="Arial"/>
      <charset val="1"/>
    </font>
    <font>
      <b/>
      <sz val="13"/>
      <color rgb="FF1B5E20"/>
      <name val="Arial"/>
      <charset val="1"/>
    </font>
    <font>
      <sz val="9"/>
      <color rgb="FF1565C0"/>
      <name val="Arial"/>
      <charset val="1"/>
    </font>
    <font>
      <i/>
      <sz val="9"/>
      <color rgb="FF37474F"/>
      <name val="Arial"/>
      <charset val="1"/>
    </font>
    <font>
      <b/>
      <sz val="18"/>
      <color rgb="FFFFFFFF"/>
      <name val="Arial"/>
      <charset val="1"/>
    </font>
    <font>
      <sz val="9"/>
      <color rgb="FFE65100"/>
      <name val="Arial"/>
      <charset val="1"/>
    </font>
    <font>
      <sz val="9"/>
      <color rgb="FFB71C1C"/>
      <name val="Arial"/>
      <charset val="1"/>
    </font>
    <font>
      <sz val="9"/>
      <color rgb="FF37474F"/>
      <name val="Arial"/>
      <family val="2"/>
    </font>
    <font>
      <sz val="9"/>
      <color rgb="FF1565C0"/>
      <name val="Arial"/>
      <family val="2"/>
    </font>
    <font>
      <sz val="9"/>
      <color rgb="FFFFFFFF"/>
      <name val="Arial"/>
      <family val="2"/>
    </font>
    <font>
      <i/>
      <sz val="10"/>
      <name val="Arial"/>
      <family val="2"/>
    </font>
    <font>
      <sz val="10"/>
      <color rgb="FF37474F"/>
      <name val="Arial"/>
      <family val="2"/>
    </font>
    <font>
      <u/>
      <sz val="11"/>
      <color theme="10"/>
      <name val="Calibri"/>
      <family val="2"/>
      <charset val="1"/>
    </font>
    <font>
      <u/>
      <sz val="11"/>
      <color theme="0"/>
      <name val="Calibri"/>
      <family val="2"/>
      <charset val="1"/>
    </font>
  </fonts>
  <fills count="24">
    <fill>
      <patternFill patternType="none"/>
    </fill>
    <fill>
      <patternFill patternType="gray125"/>
    </fill>
    <fill>
      <patternFill patternType="solid">
        <fgColor rgb="FF1B5E20"/>
        <bgColor rgb="FF0F5132"/>
      </patternFill>
    </fill>
    <fill>
      <patternFill patternType="solid">
        <fgColor rgb="FF2E7D32"/>
        <bgColor rgb="FF1B5E20"/>
      </patternFill>
    </fill>
    <fill>
      <patternFill patternType="solid">
        <fgColor rgb="FFC8E6C9"/>
        <bgColor rgb="FFDDDDDD"/>
      </patternFill>
    </fill>
    <fill>
      <patternFill patternType="solid">
        <fgColor rgb="FFFFF3E0"/>
        <bgColor rgb="FFFFEBEE"/>
      </patternFill>
    </fill>
    <fill>
      <patternFill patternType="solid">
        <fgColor rgb="FFFFEBEE"/>
        <bgColor rgb="FFFFF3E0"/>
      </patternFill>
    </fill>
    <fill>
      <patternFill patternType="solid">
        <fgColor rgb="FFE8F5E9"/>
        <bgColor rgb="FFECEFF1"/>
      </patternFill>
    </fill>
    <fill>
      <patternFill patternType="solid">
        <fgColor rgb="FFE3F2FD"/>
        <bgColor rgb="FFECEFF1"/>
      </patternFill>
    </fill>
    <fill>
      <patternFill patternType="solid">
        <fgColor rgb="FFECEFF1"/>
        <bgColor rgb="FFE8F5E9"/>
      </patternFill>
    </fill>
    <fill>
      <patternFill patternType="solid">
        <fgColor rgb="FFFFFFFF"/>
        <bgColor rgb="FFFFF3E0"/>
      </patternFill>
    </fill>
    <fill>
      <patternFill patternType="solid">
        <fgColor rgb="FFE65100"/>
        <bgColor rgb="FFC0392B"/>
      </patternFill>
    </fill>
    <fill>
      <patternFill patternType="solid">
        <fgColor rgb="FFC0392B"/>
        <bgColor rgb="FFB71C1C"/>
      </patternFill>
    </fill>
    <fill>
      <patternFill patternType="solid">
        <fgColor rgb="FFB71C1C"/>
        <bgColor rgb="FFC0392B"/>
      </patternFill>
    </fill>
    <fill>
      <patternFill patternType="solid">
        <fgColor rgb="FF37474F"/>
        <bgColor rgb="FF0F5132"/>
      </patternFill>
    </fill>
    <fill>
      <patternFill patternType="solid">
        <fgColor rgb="FF1565C0"/>
        <bgColor rgb="FF3366FF"/>
      </patternFill>
    </fill>
    <fill>
      <patternFill patternType="solid">
        <fgColor rgb="FF0F5132"/>
        <bgColor rgb="FF1B5E20"/>
      </patternFill>
    </fill>
    <fill>
      <patternFill patternType="solid">
        <fgColor rgb="FF4B6B37"/>
        <bgColor rgb="FF0F5132"/>
      </patternFill>
    </fill>
    <fill>
      <patternFill patternType="solid">
        <fgColor rgb="FF6A994E"/>
        <bgColor rgb="FF1B5E20"/>
      </patternFill>
    </fill>
    <fill>
      <patternFill patternType="solid">
        <fgColor rgb="FF8EB874"/>
        <bgColor rgb="FFDDDDDD"/>
      </patternFill>
    </fill>
    <fill>
      <patternFill patternType="solid">
        <fgColor rgb="FFB7D2A6"/>
        <bgColor rgb="FFFFEBEE"/>
      </patternFill>
    </fill>
    <fill>
      <patternFill patternType="solid">
        <fgColor rgb="FFB7D2A6"/>
        <bgColor rgb="FFECEFF1"/>
      </patternFill>
    </fill>
    <fill>
      <patternFill patternType="solid">
        <fgColor rgb="FFB7D2A6"/>
        <bgColor rgb="FF1B5E20"/>
      </patternFill>
    </fill>
    <fill>
      <patternFill patternType="solid">
        <fgColor rgb="FF4B6B37"/>
        <bgColor rgb="FF1B5E20"/>
      </patternFill>
    </fill>
  </fills>
  <borders count="13">
    <border>
      <left/>
      <right/>
      <top/>
      <bottom/>
      <diagonal/>
    </border>
    <border>
      <left style="thin">
        <color rgb="FFB71C1C"/>
      </left>
      <right style="thin">
        <color rgb="FFB71C1C"/>
      </right>
      <top style="thin">
        <color rgb="FFB71C1C"/>
      </top>
      <bottom style="thin">
        <color rgb="FFB71C1C"/>
      </bottom>
      <diagonal/>
    </border>
    <border>
      <left style="thin">
        <color rgb="FFE65100"/>
      </left>
      <right style="thin">
        <color rgb="FFE65100"/>
      </right>
      <top style="thin">
        <color rgb="FFE65100"/>
      </top>
      <bottom style="thin">
        <color rgb="FFE65100"/>
      </bottom>
      <diagonal/>
    </border>
    <border>
      <left style="thin">
        <color rgb="FF1B5E20"/>
      </left>
      <right style="thin">
        <color rgb="FF1B5E20"/>
      </right>
      <top style="thin">
        <color rgb="FF1B5E20"/>
      </top>
      <bottom style="thin">
        <color rgb="FF1B5E20"/>
      </bottom>
      <diagonal/>
    </border>
    <border>
      <left style="thin">
        <color rgb="FF1565C0"/>
      </left>
      <right style="thin">
        <color rgb="FF1565C0"/>
      </right>
      <top style="thin">
        <color rgb="FF1565C0"/>
      </top>
      <bottom style="thin">
        <color rgb="FF1565C0"/>
      </bottom>
      <diagonal/>
    </border>
    <border>
      <left style="thin">
        <color rgb="FF2E7D32"/>
      </left>
      <right style="thin">
        <color rgb="FF2E7D32"/>
      </right>
      <top style="thin">
        <color rgb="FF2E7D32"/>
      </top>
      <bottom style="thin">
        <color rgb="FF2E7D32"/>
      </bottom>
      <diagonal/>
    </border>
    <border>
      <left style="thin">
        <color rgb="FFCCCCCC"/>
      </left>
      <right style="thin">
        <color rgb="FFCCCCCC"/>
      </right>
      <top style="thin">
        <color rgb="FFCCCCCC"/>
      </top>
      <bottom style="thin">
        <color rgb="FFCCCCCC"/>
      </bottom>
      <diagonal/>
    </border>
    <border>
      <left style="thin">
        <color rgb="FFB3C9E8"/>
      </left>
      <right style="thin">
        <color rgb="FFB3C9E8"/>
      </right>
      <top style="thin">
        <color rgb="FFB3C9E8"/>
      </top>
      <bottom style="thin">
        <color rgb="FFB3C9E8"/>
      </bottom>
      <diagonal/>
    </border>
    <border>
      <left style="thin">
        <color rgb="FF37474F"/>
      </left>
      <right style="thin">
        <color rgb="FF37474F"/>
      </right>
      <top style="thin">
        <color rgb="FF37474F"/>
      </top>
      <bottom style="thin">
        <color rgb="FF37474F"/>
      </bottom>
      <diagonal/>
    </border>
    <border>
      <left style="thin">
        <color rgb="FF0F5132"/>
      </left>
      <right style="thin">
        <color rgb="FF0F5132"/>
      </right>
      <top style="thin">
        <color rgb="FF0F5132"/>
      </top>
      <bottom style="thin">
        <color rgb="FF0F5132"/>
      </bottom>
      <diagonal/>
    </border>
    <border>
      <left style="medium">
        <color rgb="FF1B5E20"/>
      </left>
      <right/>
      <top style="medium">
        <color rgb="FF1B5E20"/>
      </top>
      <bottom style="medium">
        <color rgb="FF1B5E20"/>
      </bottom>
      <diagonal/>
    </border>
    <border>
      <left style="thin">
        <color rgb="FFCCCCCC"/>
      </left>
      <right/>
      <top style="thin">
        <color rgb="FFCCCCCC"/>
      </top>
      <bottom style="thin">
        <color rgb="FFCCCCCC"/>
      </bottom>
      <diagonal/>
    </border>
    <border>
      <left style="thin">
        <color rgb="FFDDDDDD"/>
      </left>
      <right style="thin">
        <color rgb="FFDDDDDD"/>
      </right>
      <top style="thin">
        <color rgb="FFDDDDDD"/>
      </top>
      <bottom style="thin">
        <color rgb="FFDDDDDD"/>
      </bottom>
      <diagonal/>
    </border>
  </borders>
  <cellStyleXfs count="2">
    <xf numFmtId="0" fontId="0" fillId="0" borderId="0"/>
    <xf numFmtId="0" fontId="45" fillId="0" borderId="0" applyNumberFormat="0" applyFill="0" applyBorder="0" applyAlignment="0" applyProtection="0"/>
  </cellStyleXfs>
  <cellXfs count="108">
    <xf numFmtId="0" fontId="0" fillId="0" borderId="0" xfId="0"/>
    <xf numFmtId="0" fontId="4" fillId="6"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6" fillId="4" borderId="3" xfId="0" applyFont="1" applyFill="1" applyBorder="1" applyAlignment="1">
      <alignment horizontal="center" vertical="center" wrapText="1"/>
    </xf>
    <xf numFmtId="164" fontId="8" fillId="6" borderId="1" xfId="0" applyNumberFormat="1" applyFont="1" applyFill="1" applyBorder="1" applyAlignment="1">
      <alignment horizontal="center" vertical="center"/>
    </xf>
    <xf numFmtId="164" fontId="9" fillId="5" borderId="2" xfId="0" applyNumberFormat="1" applyFont="1" applyFill="1" applyBorder="1" applyAlignment="1">
      <alignment horizontal="center" vertical="center"/>
    </xf>
    <xf numFmtId="164" fontId="10" fillId="7" borderId="3" xfId="0" applyNumberFormat="1" applyFont="1" applyFill="1" applyBorder="1" applyAlignment="1">
      <alignment horizontal="center" vertical="center"/>
    </xf>
    <xf numFmtId="164" fontId="11" fillId="8" borderId="4" xfId="0" applyNumberFormat="1" applyFont="1" applyFill="1" applyBorder="1" applyAlignment="1">
      <alignment horizontal="center" vertical="center"/>
    </xf>
    <xf numFmtId="3" fontId="10" fillId="4" borderId="3" xfId="0" applyNumberFormat="1" applyFont="1" applyFill="1" applyBorder="1" applyAlignment="1">
      <alignment horizontal="center" vertical="center"/>
    </xf>
    <xf numFmtId="0" fontId="12" fillId="6" borderId="1" xfId="0" applyFont="1" applyFill="1" applyBorder="1" applyAlignment="1">
      <alignment horizontal="center" vertical="center"/>
    </xf>
    <xf numFmtId="0" fontId="12" fillId="5" borderId="2" xfId="0" applyFont="1" applyFill="1" applyBorder="1" applyAlignment="1">
      <alignment horizontal="center" vertical="center"/>
    </xf>
    <xf numFmtId="0" fontId="12" fillId="7" borderId="3" xfId="0" applyFont="1" applyFill="1" applyBorder="1" applyAlignment="1">
      <alignment horizontal="center" vertical="center"/>
    </xf>
    <xf numFmtId="0" fontId="12" fillId="8" borderId="4" xfId="0" applyFont="1" applyFill="1" applyBorder="1" applyAlignment="1">
      <alignment horizontal="center" vertical="center"/>
    </xf>
    <xf numFmtId="0" fontId="12" fillId="4" borderId="3" xfId="0" applyFont="1" applyFill="1" applyBorder="1" applyAlignment="1">
      <alignment horizontal="center" vertical="center"/>
    </xf>
    <xf numFmtId="0" fontId="14" fillId="7" borderId="3" xfId="0" applyFont="1" applyFill="1" applyBorder="1" applyAlignment="1">
      <alignment horizontal="center" vertical="center"/>
    </xf>
    <xf numFmtId="0" fontId="15" fillId="5" borderId="2" xfId="0" applyFont="1" applyFill="1" applyBorder="1" applyAlignment="1">
      <alignment horizontal="center" vertical="center"/>
    </xf>
    <xf numFmtId="0" fontId="16" fillId="8" borderId="4" xfId="0" applyFont="1" applyFill="1" applyBorder="1" applyAlignment="1">
      <alignment horizontal="center" vertical="center"/>
    </xf>
    <xf numFmtId="0" fontId="17" fillId="4" borderId="5" xfId="0" applyFont="1" applyFill="1" applyBorder="1" applyAlignment="1">
      <alignment horizontal="center" vertical="center"/>
    </xf>
    <xf numFmtId="0" fontId="20" fillId="10" borderId="6" xfId="0" applyFont="1" applyFill="1" applyBorder="1" applyAlignment="1">
      <alignment horizontal="left" vertical="center" wrapText="1"/>
    </xf>
    <xf numFmtId="0" fontId="20" fillId="7" borderId="6" xfId="0" applyFont="1" applyFill="1" applyBorder="1" applyAlignment="1">
      <alignment horizontal="left" vertical="center" wrapText="1"/>
    </xf>
    <xf numFmtId="0" fontId="19" fillId="2" borderId="5" xfId="0" applyFont="1" applyFill="1" applyBorder="1" applyAlignment="1">
      <alignment horizontal="center" vertical="center"/>
    </xf>
    <xf numFmtId="0" fontId="20" fillId="10" borderId="6" xfId="0" applyFont="1" applyFill="1" applyBorder="1" applyAlignment="1">
      <alignment horizontal="left" vertical="center"/>
    </xf>
    <xf numFmtId="3" fontId="23" fillId="8" borderId="7" xfId="0" applyNumberFormat="1" applyFont="1" applyFill="1" applyBorder="1" applyAlignment="1">
      <alignment horizontal="right" vertical="center"/>
    </xf>
    <xf numFmtId="3" fontId="24" fillId="10" borderId="6" xfId="0" applyNumberFormat="1" applyFont="1" applyFill="1" applyBorder="1" applyAlignment="1">
      <alignment horizontal="right" vertical="center"/>
    </xf>
    <xf numFmtId="0" fontId="0" fillId="9" borderId="6" xfId="0" applyFill="1" applyBorder="1"/>
    <xf numFmtId="164" fontId="24" fillId="10" borderId="6" xfId="0" applyNumberFormat="1" applyFont="1" applyFill="1" applyBorder="1" applyAlignment="1">
      <alignment horizontal="right" vertical="center"/>
    </xf>
    <xf numFmtId="0" fontId="25" fillId="3" borderId="3" xfId="0" applyFont="1" applyFill="1" applyBorder="1" applyAlignment="1">
      <alignment horizontal="left" vertical="center"/>
    </xf>
    <xf numFmtId="3" fontId="14" fillId="4" borderId="6" xfId="0" applyNumberFormat="1" applyFont="1" applyFill="1" applyBorder="1" applyAlignment="1">
      <alignment horizontal="right" vertical="center"/>
    </xf>
    <xf numFmtId="164" fontId="14" fillId="4" borderId="6" xfId="0" applyNumberFormat="1" applyFont="1" applyFill="1" applyBorder="1" applyAlignment="1">
      <alignment horizontal="right" vertical="center"/>
    </xf>
    <xf numFmtId="0" fontId="25" fillId="11" borderId="2" xfId="0" applyFont="1" applyFill="1" applyBorder="1" applyAlignment="1">
      <alignment horizontal="left" vertical="center"/>
    </xf>
    <xf numFmtId="3" fontId="15" fillId="5" borderId="6" xfId="0" applyNumberFormat="1" applyFont="1" applyFill="1" applyBorder="1" applyAlignment="1">
      <alignment horizontal="right" vertical="center"/>
    </xf>
    <xf numFmtId="164" fontId="15" fillId="5" borderId="6" xfId="0" applyNumberFormat="1" applyFont="1" applyFill="1" applyBorder="1" applyAlignment="1">
      <alignment horizontal="right" vertical="center"/>
    </xf>
    <xf numFmtId="0" fontId="25" fillId="13" borderId="1" xfId="0" applyFont="1" applyFill="1" applyBorder="1" applyAlignment="1">
      <alignment horizontal="left" vertical="center"/>
    </xf>
    <xf numFmtId="3" fontId="26" fillId="6" borderId="6" xfId="0" applyNumberFormat="1" applyFont="1" applyFill="1" applyBorder="1" applyAlignment="1">
      <alignment horizontal="right" vertical="center"/>
    </xf>
    <xf numFmtId="164" fontId="26" fillId="6" borderId="6" xfId="0" applyNumberFormat="1" applyFont="1" applyFill="1" applyBorder="1" applyAlignment="1">
      <alignment horizontal="right" vertical="center"/>
    </xf>
    <xf numFmtId="0" fontId="25" fillId="14" borderId="8" xfId="0" applyFont="1" applyFill="1" applyBorder="1" applyAlignment="1">
      <alignment horizontal="left" vertical="center"/>
    </xf>
    <xf numFmtId="3" fontId="27" fillId="9" borderId="6" xfId="0" applyNumberFormat="1" applyFont="1" applyFill="1" applyBorder="1" applyAlignment="1">
      <alignment horizontal="right" vertical="center"/>
    </xf>
    <xf numFmtId="164" fontId="27" fillId="9" borderId="6" xfId="0" applyNumberFormat="1" applyFont="1" applyFill="1" applyBorder="1" applyAlignment="1">
      <alignment horizontal="right" vertical="center"/>
    </xf>
    <xf numFmtId="3" fontId="14" fillId="7" borderId="6" xfId="0" applyNumberFormat="1" applyFont="1" applyFill="1" applyBorder="1" applyAlignment="1">
      <alignment horizontal="right" vertical="center"/>
    </xf>
    <xf numFmtId="164" fontId="14" fillId="7" borderId="6" xfId="0" applyNumberFormat="1" applyFont="1" applyFill="1" applyBorder="1" applyAlignment="1">
      <alignment horizontal="right" vertical="center"/>
    </xf>
    <xf numFmtId="0" fontId="25" fillId="15" borderId="4" xfId="0" applyFont="1" applyFill="1" applyBorder="1" applyAlignment="1">
      <alignment horizontal="left" vertical="center"/>
    </xf>
    <xf numFmtId="3" fontId="16" fillId="8" borderId="6" xfId="0" applyNumberFormat="1" applyFont="1" applyFill="1" applyBorder="1" applyAlignment="1">
      <alignment horizontal="right" vertical="center"/>
    </xf>
    <xf numFmtId="164" fontId="16" fillId="8" borderId="6" xfId="0" applyNumberFormat="1" applyFont="1" applyFill="1" applyBorder="1" applyAlignment="1">
      <alignment horizontal="right" vertical="center"/>
    </xf>
    <xf numFmtId="0" fontId="25" fillId="16" borderId="9" xfId="0" applyFont="1" applyFill="1" applyBorder="1" applyAlignment="1">
      <alignment horizontal="left" vertical="center"/>
    </xf>
    <xf numFmtId="0" fontId="6" fillId="7" borderId="6" xfId="0" applyFont="1" applyFill="1" applyBorder="1" applyAlignment="1">
      <alignment horizontal="left" vertical="center"/>
    </xf>
    <xf numFmtId="3" fontId="6" fillId="7" borderId="6" xfId="0" applyNumberFormat="1" applyFont="1" applyFill="1" applyBorder="1" applyAlignment="1">
      <alignment horizontal="right" vertical="center"/>
    </xf>
    <xf numFmtId="164" fontId="6" fillId="7" borderId="6" xfId="0" applyNumberFormat="1" applyFont="1" applyFill="1" applyBorder="1" applyAlignment="1">
      <alignment horizontal="right" vertical="center"/>
    </xf>
    <xf numFmtId="3" fontId="20" fillId="10" borderId="6" xfId="0" applyNumberFormat="1" applyFont="1" applyFill="1" applyBorder="1" applyAlignment="1">
      <alignment horizontal="right" vertical="center"/>
    </xf>
    <xf numFmtId="164" fontId="20" fillId="10" borderId="6" xfId="0" applyNumberFormat="1" applyFont="1" applyFill="1" applyBorder="1" applyAlignment="1">
      <alignment horizontal="right" vertical="center"/>
    </xf>
    <xf numFmtId="0" fontId="19" fillId="11" borderId="2" xfId="0" applyFont="1" applyFill="1" applyBorder="1" applyAlignment="1">
      <alignment horizontal="center" vertical="center"/>
    </xf>
    <xf numFmtId="3" fontId="29" fillId="5" borderId="6" xfId="0" applyNumberFormat="1" applyFont="1" applyFill="1" applyBorder="1" applyAlignment="1">
      <alignment horizontal="right" vertical="center"/>
    </xf>
    <xf numFmtId="3" fontId="30" fillId="9" borderId="6" xfId="0" applyNumberFormat="1" applyFont="1" applyFill="1" applyBorder="1" applyAlignment="1">
      <alignment horizontal="right" vertical="center"/>
    </xf>
    <xf numFmtId="3" fontId="5" fillId="5" borderId="2" xfId="0" applyNumberFormat="1" applyFont="1" applyFill="1" applyBorder="1" applyAlignment="1">
      <alignment horizontal="right" vertical="center"/>
    </xf>
    <xf numFmtId="0" fontId="5" fillId="5" borderId="6" xfId="0" applyFont="1" applyFill="1" applyBorder="1" applyAlignment="1">
      <alignment horizontal="left" vertical="center"/>
    </xf>
    <xf numFmtId="3" fontId="31" fillId="9" borderId="6" xfId="0" applyNumberFormat="1" applyFont="1" applyFill="1" applyBorder="1" applyAlignment="1">
      <alignment horizontal="right" vertical="center"/>
    </xf>
    <xf numFmtId="3" fontId="32" fillId="10" borderId="6" xfId="0" applyNumberFormat="1" applyFont="1" applyFill="1" applyBorder="1" applyAlignment="1">
      <alignment horizontal="right" vertical="center"/>
    </xf>
    <xf numFmtId="0" fontId="31" fillId="10" borderId="6" xfId="0" applyFont="1" applyFill="1" applyBorder="1" applyAlignment="1">
      <alignment horizontal="left" vertical="center"/>
    </xf>
    <xf numFmtId="0" fontId="33" fillId="0" borderId="6" xfId="0" applyFont="1" applyBorder="1" applyAlignment="1">
      <alignment horizontal="center" vertical="center"/>
    </xf>
    <xf numFmtId="0" fontId="6" fillId="7" borderId="6" xfId="0" applyFont="1" applyFill="1" applyBorder="1" applyAlignment="1">
      <alignment horizontal="center" vertical="center"/>
    </xf>
    <xf numFmtId="164" fontId="14" fillId="10" borderId="6" xfId="0" applyNumberFormat="1" applyFont="1" applyFill="1" applyBorder="1" applyAlignment="1">
      <alignment horizontal="right" vertical="center"/>
    </xf>
    <xf numFmtId="0" fontId="30" fillId="9" borderId="6" xfId="0" applyFont="1" applyFill="1" applyBorder="1" applyAlignment="1">
      <alignment horizontal="left" vertical="center" wrapText="1"/>
    </xf>
    <xf numFmtId="0" fontId="35" fillId="8" borderId="6" xfId="0" applyFont="1" applyFill="1" applyBorder="1" applyAlignment="1">
      <alignment horizontal="center" vertical="center" wrapText="1"/>
    </xf>
    <xf numFmtId="0" fontId="30" fillId="10" borderId="6" xfId="0" applyFont="1" applyFill="1" applyBorder="1" applyAlignment="1">
      <alignment horizontal="center" vertical="center"/>
    </xf>
    <xf numFmtId="165" fontId="14" fillId="10" borderId="6" xfId="0" applyNumberFormat="1" applyFont="1" applyFill="1" applyBorder="1" applyAlignment="1">
      <alignment horizontal="right" vertical="center"/>
    </xf>
    <xf numFmtId="0" fontId="25" fillId="2" borderId="12"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9" borderId="0" xfId="0" applyFont="1" applyFill="1" applyAlignment="1">
      <alignment horizontal="left" vertical="center" wrapText="1"/>
    </xf>
    <xf numFmtId="0" fontId="25" fillId="3" borderId="12" xfId="0" applyFont="1" applyFill="1" applyBorder="1" applyAlignment="1">
      <alignment horizontal="left" vertical="center" wrapText="1"/>
    </xf>
    <xf numFmtId="0" fontId="3" fillId="7" borderId="12" xfId="0" applyFont="1" applyFill="1" applyBorder="1" applyAlignment="1">
      <alignment horizontal="left" vertical="center" wrapText="1"/>
    </xf>
    <xf numFmtId="0" fontId="38" fillId="5" borderId="12" xfId="0" applyFont="1" applyFill="1" applyBorder="1" applyAlignment="1">
      <alignment horizontal="left" vertical="center" wrapText="1"/>
    </xf>
    <xf numFmtId="0" fontId="39" fillId="6" borderId="12" xfId="0" applyFont="1" applyFill="1" applyBorder="1" applyAlignment="1">
      <alignment horizontal="left" vertical="center" wrapText="1"/>
    </xf>
    <xf numFmtId="0" fontId="35" fillId="8" borderId="12"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25" fillId="11" borderId="12" xfId="0" applyFont="1" applyFill="1" applyBorder="1" applyAlignment="1">
      <alignment horizontal="left" vertical="center" wrapText="1"/>
    </xf>
    <xf numFmtId="0" fontId="20" fillId="10" borderId="6" xfId="0" applyFont="1" applyFill="1" applyBorder="1" applyAlignment="1">
      <alignment horizontal="center" vertical="center" wrapText="1"/>
    </xf>
    <xf numFmtId="0" fontId="20" fillId="7" borderId="6" xfId="0" applyFont="1" applyFill="1" applyBorder="1" applyAlignment="1">
      <alignment horizontal="center" vertical="center" wrapText="1"/>
    </xf>
    <xf numFmtId="0" fontId="40" fillId="10" borderId="6" xfId="0" applyFont="1" applyFill="1" applyBorder="1" applyAlignment="1">
      <alignment horizontal="left" vertical="center"/>
    </xf>
    <xf numFmtId="0" fontId="19" fillId="0" borderId="2" xfId="0" applyFont="1" applyBorder="1" applyAlignment="1">
      <alignment horizontal="center" vertical="center"/>
    </xf>
    <xf numFmtId="0" fontId="41" fillId="8" borderId="12" xfId="0" applyFont="1" applyFill="1" applyBorder="1" applyAlignment="1">
      <alignment horizontal="left" vertical="center" wrapText="1"/>
    </xf>
    <xf numFmtId="0" fontId="19" fillId="18" borderId="3" xfId="0" applyFont="1" applyFill="1" applyBorder="1" applyAlignment="1">
      <alignment horizontal="left" vertical="center"/>
    </xf>
    <xf numFmtId="0" fontId="19" fillId="18" borderId="3" xfId="0" applyFont="1" applyFill="1" applyBorder="1" applyAlignment="1">
      <alignment horizontal="center" vertical="center"/>
    </xf>
    <xf numFmtId="0" fontId="19" fillId="22" borderId="3" xfId="0" applyFont="1" applyFill="1" applyBorder="1" applyAlignment="1">
      <alignment horizontal="center" vertical="center"/>
    </xf>
    <xf numFmtId="0" fontId="19" fillId="23" borderId="6" xfId="0" applyFont="1" applyFill="1" applyBorder="1" applyAlignment="1">
      <alignment horizontal="center" vertical="center"/>
    </xf>
    <xf numFmtId="0" fontId="37" fillId="17" borderId="0" xfId="0" applyFont="1" applyFill="1" applyAlignment="1">
      <alignment horizontal="center" vertical="center"/>
    </xf>
    <xf numFmtId="0" fontId="42" fillId="17" borderId="12" xfId="0" applyFont="1" applyFill="1" applyBorder="1" applyAlignment="1">
      <alignment horizontal="left" vertical="center" wrapText="1"/>
    </xf>
    <xf numFmtId="0" fontId="18" fillId="17" borderId="0" xfId="0" applyFont="1" applyFill="1" applyAlignment="1">
      <alignment horizontal="center" vertical="center"/>
    </xf>
    <xf numFmtId="0" fontId="1" fillId="17" borderId="0" xfId="0" applyFont="1" applyFill="1" applyAlignment="1">
      <alignment horizontal="center" vertical="center"/>
    </xf>
    <xf numFmtId="0" fontId="2" fillId="18" borderId="0" xfId="0" applyFont="1" applyFill="1" applyAlignment="1">
      <alignment horizontal="center" vertical="center"/>
    </xf>
    <xf numFmtId="0" fontId="3" fillId="19" borderId="0" xfId="0" applyFont="1" applyFill="1" applyAlignment="1">
      <alignment horizontal="center" vertical="center"/>
    </xf>
    <xf numFmtId="0" fontId="43" fillId="20" borderId="0" xfId="0" applyFont="1" applyFill="1" applyAlignment="1">
      <alignment horizontal="left" vertical="center" wrapText="1"/>
    </xf>
    <xf numFmtId="0" fontId="44" fillId="9" borderId="0" xfId="0" applyFont="1" applyFill="1" applyAlignment="1">
      <alignment horizontal="center" vertical="center" wrapText="1"/>
    </xf>
    <xf numFmtId="0" fontId="13" fillId="9" borderId="0" xfId="0" applyFont="1" applyFill="1" applyAlignment="1">
      <alignment horizontal="center" vertical="center" wrapText="1"/>
    </xf>
    <xf numFmtId="0" fontId="18" fillId="3" borderId="0" xfId="0" applyFont="1" applyFill="1" applyAlignment="1">
      <alignment horizontal="center" vertical="center"/>
    </xf>
    <xf numFmtId="0" fontId="18" fillId="15" borderId="0" xfId="0" applyFont="1" applyFill="1" applyAlignment="1">
      <alignment horizontal="center" vertical="center"/>
    </xf>
    <xf numFmtId="0" fontId="18" fillId="16" borderId="0" xfId="0" applyFont="1" applyFill="1" applyAlignment="1">
      <alignment horizontal="center" vertical="center"/>
    </xf>
    <xf numFmtId="0" fontId="18" fillId="2" borderId="0" xfId="0" applyFont="1" applyFill="1" applyAlignment="1">
      <alignment horizontal="center" vertical="center"/>
    </xf>
    <xf numFmtId="0" fontId="21" fillId="17" borderId="0" xfId="0" applyFont="1" applyFill="1" applyAlignment="1">
      <alignment horizontal="center" vertical="center"/>
    </xf>
    <xf numFmtId="0" fontId="22" fillId="21" borderId="0" xfId="0" applyFont="1" applyFill="1" applyAlignment="1">
      <alignment horizontal="center" vertical="center"/>
    </xf>
    <xf numFmtId="0" fontId="18" fillId="12" borderId="0" xfId="0" applyFont="1" applyFill="1" applyAlignment="1">
      <alignment horizontal="center" vertical="center"/>
    </xf>
    <xf numFmtId="0" fontId="18" fillId="11" borderId="0" xfId="0" applyFont="1" applyFill="1" applyAlignment="1">
      <alignment horizontal="center" vertical="center"/>
    </xf>
    <xf numFmtId="0" fontId="21" fillId="11" borderId="0" xfId="0" applyFont="1" applyFill="1" applyAlignment="1">
      <alignment horizontal="center" vertical="center"/>
    </xf>
    <xf numFmtId="0" fontId="28" fillId="5" borderId="0" xfId="0" applyFont="1" applyFill="1" applyAlignment="1">
      <alignment horizontal="center" vertical="center"/>
    </xf>
    <xf numFmtId="0" fontId="36" fillId="10" borderId="11" xfId="0" applyFont="1" applyFill="1" applyBorder="1" applyAlignment="1">
      <alignment horizontal="left" vertical="center" wrapText="1"/>
    </xf>
    <xf numFmtId="0" fontId="18" fillId="23" borderId="0" xfId="0" applyFont="1" applyFill="1" applyAlignment="1">
      <alignment horizontal="center" vertical="center"/>
    </xf>
    <xf numFmtId="0" fontId="34" fillId="7" borderId="10" xfId="0" applyFont="1" applyFill="1" applyBorder="1" applyAlignment="1">
      <alignment horizontal="center" vertical="center" wrapText="1"/>
    </xf>
    <xf numFmtId="0" fontId="46" fillId="17" borderId="0" xfId="1"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1B5E20"/>
      <rgbColor rgb="FF000080"/>
      <rgbColor rgb="FF808000"/>
      <rgbColor rgb="FF800080"/>
      <rgbColor rgb="FF008080"/>
      <rgbColor rgb="FFCCCCCC"/>
      <rgbColor rgb="FF808080"/>
      <rgbColor rgb="FF9999FF"/>
      <rgbColor rgb="FFC0392B"/>
      <rgbColor rgb="FFFFF3E0"/>
      <rgbColor rgb="FFE3F2FD"/>
      <rgbColor rgb="FF660066"/>
      <rgbColor rgb="FFFF8080"/>
      <rgbColor rgb="FF1565C0"/>
      <rgbColor rgb="FFB3C9E8"/>
      <rgbColor rgb="FF000080"/>
      <rgbColor rgb="FFFF00FF"/>
      <rgbColor rgb="FFFFFF00"/>
      <rgbColor rgb="FF00FFFF"/>
      <rgbColor rgb="FF800080"/>
      <rgbColor rgb="FF800000"/>
      <rgbColor rgb="FF008080"/>
      <rgbColor rgb="FF0000FF"/>
      <rgbColor rgb="FF00CCFF"/>
      <rgbColor rgb="FFE8F5E9"/>
      <rgbColor rgb="FFC8E6C9"/>
      <rgbColor rgb="FFFFEBEE"/>
      <rgbColor rgb="FFECEFF1"/>
      <rgbColor rgb="FFFF99CC"/>
      <rgbColor rgb="FFCC99FF"/>
      <rgbColor rgb="FFDDDDDD"/>
      <rgbColor rgb="FF3366FF"/>
      <rgbColor rgb="FF33CCCC"/>
      <rgbColor rgb="FF99CC00"/>
      <rgbColor rgb="FFFFCC00"/>
      <rgbColor rgb="FFFF9900"/>
      <rgbColor rgb="FFE65100"/>
      <rgbColor rgb="FF666699"/>
      <rgbColor rgb="FF90A4AE"/>
      <rgbColor rgb="FF003366"/>
      <rgbColor rgb="FF2E7D32"/>
      <rgbColor rgb="FF0F5132"/>
      <rgbColor rgb="FF333300"/>
      <rgbColor rgb="FFB71C1C"/>
      <rgbColor rgb="FF993366"/>
      <rgbColor rgb="FF37474F"/>
      <rgbColor rgb="FF212121"/>
      <rgbColor rgb="00003366"/>
      <rgbColor rgb="00339966"/>
      <rgbColor rgb="00003300"/>
      <rgbColor rgb="00333300"/>
      <rgbColor rgb="00993300"/>
      <rgbColor rgb="00993366"/>
      <rgbColor rgb="00333399"/>
      <rgbColor rgb="00333333"/>
    </indexedColors>
    <mruColors>
      <color rgb="FF4B6B37"/>
      <color rgb="FFB7D2A6"/>
      <color rgb="FF6A994E"/>
      <color rgb="FF8EB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file:///D:\linkedin.com\newsletters\705107156149510144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file:///D:\linkedin.com\newsletters\7051071561495101442\"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file:///D:\linkedin.com\newsletters\7051071561495101442\"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file:///D:\linkedin.com\newsletters\70510715614951014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showGridLines="0" tabSelected="1" zoomScaleNormal="100" workbookViewId="0">
      <selection activeCell="G18" sqref="G18"/>
    </sheetView>
  </sheetViews>
  <sheetFormatPr defaultColWidth="0" defaultRowHeight="14.5" zeroHeight="1" x14ac:dyDescent="0.35"/>
  <cols>
    <col min="1" max="1" width="2" customWidth="1"/>
    <col min="2" max="2" width="28" customWidth="1"/>
    <col min="3" max="7" width="16" customWidth="1"/>
    <col min="8" max="8" width="4" customWidth="1"/>
    <col min="9" max="9" width="8.7265625" customWidth="1"/>
    <col min="10" max="16384" width="8.7265625" hidden="1"/>
  </cols>
  <sheetData>
    <row r="1" spans="2:7" ht="7.5" customHeight="1" x14ac:dyDescent="0.35"/>
    <row r="2" spans="2:7" ht="54.75" customHeight="1" x14ac:dyDescent="0.35">
      <c r="B2" s="88" t="s">
        <v>0</v>
      </c>
      <c r="C2" s="88"/>
      <c r="D2" s="88"/>
      <c r="E2" s="88"/>
      <c r="F2" s="88"/>
      <c r="G2" s="88"/>
    </row>
    <row r="3" spans="2:7" ht="27.75" customHeight="1" x14ac:dyDescent="0.35">
      <c r="B3" s="89" t="s">
        <v>1</v>
      </c>
      <c r="C3" s="89"/>
      <c r="D3" s="89"/>
      <c r="E3" s="89"/>
      <c r="F3" s="89"/>
      <c r="G3" s="89"/>
    </row>
    <row r="4" spans="2:7" ht="18" customHeight="1" x14ac:dyDescent="0.35">
      <c r="B4" s="90" t="s">
        <v>2</v>
      </c>
      <c r="C4" s="90"/>
      <c r="D4" s="90"/>
      <c r="E4" s="90"/>
      <c r="F4" s="90"/>
      <c r="G4" s="90"/>
    </row>
    <row r="5" spans="2:7" ht="9.75" customHeight="1" x14ac:dyDescent="0.35"/>
    <row r="6" spans="2:7" ht="42" customHeight="1" x14ac:dyDescent="0.35">
      <c r="B6" s="91" t="s">
        <v>233</v>
      </c>
      <c r="C6" s="91"/>
      <c r="D6" s="91"/>
      <c r="E6" s="91"/>
      <c r="F6" s="91"/>
      <c r="G6" s="91"/>
    </row>
    <row r="7" spans="2:7" ht="12" customHeight="1" x14ac:dyDescent="0.35"/>
    <row r="8" spans="2:7" ht="26.25" customHeight="1" x14ac:dyDescent="0.35">
      <c r="C8" s="1" t="s">
        <v>3</v>
      </c>
      <c r="D8" s="2" t="s">
        <v>4</v>
      </c>
      <c r="E8" s="3" t="s">
        <v>5</v>
      </c>
      <c r="F8" s="4" t="s">
        <v>6</v>
      </c>
      <c r="G8" s="5" t="s">
        <v>7</v>
      </c>
    </row>
    <row r="9" spans="2:7" ht="37.5" customHeight="1" x14ac:dyDescent="0.35">
      <c r="C9" s="6">
        <f>'📊 Q1 Tracker'!I44</f>
        <v>0</v>
      </c>
      <c r="D9" s="7">
        <f>'📊 Q1 Tracker'!I43</f>
        <v>0</v>
      </c>
      <c r="E9" s="8">
        <f>'📊 Q1 Tracker'!I46</f>
        <v>0</v>
      </c>
      <c r="F9" s="9">
        <f>'📊 Q1 Tracker'!I47</f>
        <v>0</v>
      </c>
      <c r="G9" s="10">
        <f>'📊 Q1 Tracker'!D65</f>
        <v>0</v>
      </c>
    </row>
    <row r="10" spans="2:7" ht="30" customHeight="1" x14ac:dyDescent="0.35">
      <c r="C10" s="11" t="s">
        <v>8</v>
      </c>
      <c r="D10" s="12" t="s">
        <v>8</v>
      </c>
      <c r="E10" s="13" t="s">
        <v>8</v>
      </c>
      <c r="F10" s="14" t="s">
        <v>8</v>
      </c>
      <c r="G10" s="15" t="s">
        <v>8</v>
      </c>
    </row>
    <row r="11" spans="2:7" ht="9.75" customHeight="1" x14ac:dyDescent="0.35"/>
    <row r="12" spans="2:7" ht="31.5" customHeight="1" x14ac:dyDescent="0.35">
      <c r="B12" s="92" t="s">
        <v>9</v>
      </c>
      <c r="C12" s="93"/>
      <c r="D12" s="93"/>
      <c r="E12" s="93"/>
      <c r="F12" s="93"/>
      <c r="G12" s="93"/>
    </row>
    <row r="13" spans="2:7" ht="27.75" customHeight="1" x14ac:dyDescent="0.35">
      <c r="C13" s="16" t="s">
        <v>10</v>
      </c>
      <c r="D13" s="17" t="s">
        <v>11</v>
      </c>
      <c r="E13" s="18" t="s">
        <v>12</v>
      </c>
      <c r="F13" s="19" t="s">
        <v>13</v>
      </c>
    </row>
    <row r="14" spans="2:7" ht="9.75" customHeight="1" x14ac:dyDescent="0.35"/>
    <row r="15" spans="2:7" ht="21.75" customHeight="1" x14ac:dyDescent="0.35">
      <c r="B15" s="87" t="s">
        <v>14</v>
      </c>
      <c r="C15" s="87"/>
      <c r="D15" s="87"/>
      <c r="E15" s="87"/>
      <c r="F15" s="87"/>
      <c r="G15" s="87"/>
    </row>
    <row r="16" spans="2:7" ht="15.75" customHeight="1" x14ac:dyDescent="0.35">
      <c r="C16" s="81" t="s">
        <v>15</v>
      </c>
      <c r="D16" s="82" t="s">
        <v>16</v>
      </c>
      <c r="E16" s="81" t="s">
        <v>17</v>
      </c>
    </row>
    <row r="17" spans="2:7" ht="42" customHeight="1" x14ac:dyDescent="0.35">
      <c r="C17" s="20" t="s">
        <v>18</v>
      </c>
      <c r="D17" s="76" t="s">
        <v>19</v>
      </c>
      <c r="E17" s="20" t="s">
        <v>20</v>
      </c>
    </row>
    <row r="18" spans="2:7" ht="42" customHeight="1" x14ac:dyDescent="0.35">
      <c r="C18" s="21" t="s">
        <v>21</v>
      </c>
      <c r="D18" s="77" t="s">
        <v>22</v>
      </c>
      <c r="E18" s="21" t="s">
        <v>23</v>
      </c>
    </row>
    <row r="19" spans="2:7" ht="42" customHeight="1" x14ac:dyDescent="0.35">
      <c r="C19" s="20" t="s">
        <v>24</v>
      </c>
      <c r="D19" s="76" t="s">
        <v>25</v>
      </c>
      <c r="E19" s="20" t="s">
        <v>26</v>
      </c>
    </row>
    <row r="20" spans="2:7" ht="42" customHeight="1" x14ac:dyDescent="0.35">
      <c r="C20" s="21" t="s">
        <v>27</v>
      </c>
      <c r="D20" s="77" t="s">
        <v>28</v>
      </c>
      <c r="E20" s="21" t="s">
        <v>29</v>
      </c>
    </row>
    <row r="21" spans="2:7" ht="42" customHeight="1" x14ac:dyDescent="0.35">
      <c r="C21" s="20" t="s">
        <v>30</v>
      </c>
      <c r="D21" s="76" t="s">
        <v>31</v>
      </c>
      <c r="E21" s="20" t="s">
        <v>32</v>
      </c>
    </row>
    <row r="22" spans="2:7" x14ac:dyDescent="0.35"/>
    <row r="23" spans="2:7" ht="21.75" customHeight="1" x14ac:dyDescent="0.35">
      <c r="B23" s="107" t="s">
        <v>236</v>
      </c>
      <c r="C23" s="107"/>
      <c r="D23" s="107"/>
      <c r="E23" s="107"/>
      <c r="F23" s="107"/>
      <c r="G23" s="107"/>
    </row>
    <row r="24" spans="2:7" x14ac:dyDescent="0.35"/>
    <row r="25" spans="2:7" x14ac:dyDescent="0.35"/>
    <row r="26" spans="2:7" x14ac:dyDescent="0.35"/>
    <row r="33" customFormat="1" hidden="1" x14ac:dyDescent="0.35"/>
  </sheetData>
  <mergeCells count="7">
    <mergeCell ref="B15:G15"/>
    <mergeCell ref="B23:G23"/>
    <mergeCell ref="B2:G2"/>
    <mergeCell ref="B3:G3"/>
    <mergeCell ref="B4:G4"/>
    <mergeCell ref="B6:G6"/>
    <mergeCell ref="B12:G12"/>
  </mergeCells>
  <hyperlinks>
    <hyperlink ref="B23:G23" r:id="rId1" display="insightswsc.com  |  Join the INSIGHTS Newsletter on LinkedIn  |  © 2026 InsightsWSC. All rights reserved." xr:uid="{F5656541-DBB2-48E3-8059-EE9D2A117E0B}"/>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87"/>
  <sheetViews>
    <sheetView showGridLines="0" zoomScaleNormal="100" workbookViewId="0">
      <selection activeCell="A88" sqref="A88:XFD1048576"/>
    </sheetView>
  </sheetViews>
  <sheetFormatPr defaultColWidth="0" defaultRowHeight="14.5" zeroHeight="1" x14ac:dyDescent="0.35"/>
  <cols>
    <col min="1" max="1" width="2" customWidth="1"/>
    <col min="2" max="2" width="34" customWidth="1"/>
    <col min="3" max="9" width="16" customWidth="1"/>
    <col min="10" max="10" width="4" customWidth="1"/>
    <col min="11" max="12" width="8.7265625" customWidth="1"/>
    <col min="13" max="16384" width="8.7265625" hidden="1"/>
  </cols>
  <sheetData>
    <row r="1" spans="1:9" ht="7.5" customHeight="1" x14ac:dyDescent="0.35"/>
    <row r="2" spans="1:9" ht="37.5" customHeight="1" x14ac:dyDescent="0.35">
      <c r="B2" s="98" t="s">
        <v>33</v>
      </c>
      <c r="C2" s="98"/>
      <c r="D2" s="98"/>
      <c r="E2" s="98"/>
      <c r="F2" s="98"/>
      <c r="G2" s="98"/>
      <c r="H2" s="98"/>
      <c r="I2" s="98"/>
    </row>
    <row r="3" spans="1:9" ht="18" customHeight="1" x14ac:dyDescent="0.35">
      <c r="B3" s="99" t="s">
        <v>34</v>
      </c>
      <c r="C3" s="99"/>
      <c r="D3" s="99"/>
      <c r="E3" s="99"/>
      <c r="F3" s="99"/>
      <c r="G3" s="99"/>
      <c r="H3" s="99"/>
      <c r="I3" s="99"/>
    </row>
    <row r="4" spans="1:9" ht="9.75" customHeight="1" x14ac:dyDescent="0.35"/>
    <row r="5" spans="1:9" ht="19.5" customHeight="1" x14ac:dyDescent="0.35">
      <c r="A5" s="22"/>
      <c r="B5" s="22" t="s">
        <v>35</v>
      </c>
      <c r="C5" s="22" t="s">
        <v>36</v>
      </c>
      <c r="D5" s="22" t="s">
        <v>37</v>
      </c>
      <c r="E5" s="22" t="s">
        <v>38</v>
      </c>
      <c r="F5" s="22" t="s">
        <v>39</v>
      </c>
      <c r="G5" s="22" t="s">
        <v>40</v>
      </c>
      <c r="H5" s="22" t="s">
        <v>41</v>
      </c>
      <c r="I5" s="22" t="s">
        <v>42</v>
      </c>
    </row>
    <row r="6" spans="1:9" ht="21.75" customHeight="1" x14ac:dyDescent="0.35">
      <c r="B6" s="97" t="s">
        <v>43</v>
      </c>
      <c r="C6" s="97"/>
      <c r="D6" s="97"/>
      <c r="E6" s="97"/>
      <c r="F6" s="97"/>
      <c r="G6" s="97"/>
      <c r="H6" s="97"/>
      <c r="I6" s="97"/>
    </row>
    <row r="7" spans="1:9" ht="15.75" customHeight="1" x14ac:dyDescent="0.35">
      <c r="B7" s="23" t="s">
        <v>44</v>
      </c>
      <c r="C7" s="24"/>
      <c r="D7" s="24"/>
      <c r="E7" s="24"/>
      <c r="F7" s="25">
        <f>IFERROR(C7+D7+E7,0)</f>
        <v>0</v>
      </c>
      <c r="G7" s="26"/>
      <c r="H7" s="25">
        <f t="shared" ref="H7:H12" si="0">IFERROR(F7-G7,0)</f>
        <v>0</v>
      </c>
      <c r="I7" s="27">
        <f t="shared" ref="I7:I12" si="1">IFERROR(F7/$F$8,0)</f>
        <v>0</v>
      </c>
    </row>
    <row r="8" spans="1:9" ht="15.75" customHeight="1" x14ac:dyDescent="0.35">
      <c r="B8" s="23" t="s">
        <v>45</v>
      </c>
      <c r="C8" s="24"/>
      <c r="D8" s="24"/>
      <c r="E8" s="24"/>
      <c r="F8" s="25">
        <f>IFERROR(C8+D8+E8,0)</f>
        <v>0</v>
      </c>
      <c r="G8" s="26"/>
      <c r="H8" s="25">
        <f t="shared" si="0"/>
        <v>0</v>
      </c>
      <c r="I8" s="27">
        <f t="shared" si="1"/>
        <v>0</v>
      </c>
    </row>
    <row r="9" spans="1:9" ht="15.75" customHeight="1" x14ac:dyDescent="0.35">
      <c r="B9" s="23" t="s">
        <v>46</v>
      </c>
      <c r="C9" s="24"/>
      <c r="D9" s="24"/>
      <c r="E9" s="24"/>
      <c r="F9" s="25">
        <f>IFERROR(C9+D9+E9,0)</f>
        <v>0</v>
      </c>
      <c r="G9" s="26"/>
      <c r="H9" s="25">
        <f t="shared" si="0"/>
        <v>0</v>
      </c>
      <c r="I9" s="27">
        <f t="shared" si="1"/>
        <v>0</v>
      </c>
    </row>
    <row r="10" spans="1:9" ht="15.75" customHeight="1" x14ac:dyDescent="0.35">
      <c r="B10" s="23" t="s">
        <v>47</v>
      </c>
      <c r="C10" s="24"/>
      <c r="D10" s="24"/>
      <c r="E10" s="24"/>
      <c r="F10" s="25">
        <f>IFERROR(C10+D10+E10,0)</f>
        <v>0</v>
      </c>
      <c r="G10" s="26"/>
      <c r="H10" s="25">
        <f t="shared" si="0"/>
        <v>0</v>
      </c>
      <c r="I10" s="27">
        <f t="shared" si="1"/>
        <v>0</v>
      </c>
    </row>
    <row r="11" spans="1:9" ht="15.75" customHeight="1" x14ac:dyDescent="0.35">
      <c r="B11" s="23" t="s">
        <v>48</v>
      </c>
      <c r="C11" s="24"/>
      <c r="D11" s="24"/>
      <c r="E11" s="24"/>
      <c r="F11" s="25">
        <f>IFERROR(C11+D11+E11,0)</f>
        <v>0</v>
      </c>
      <c r="G11" s="26"/>
      <c r="H11" s="25">
        <f t="shared" si="0"/>
        <v>0</v>
      </c>
      <c r="I11" s="27">
        <f t="shared" si="1"/>
        <v>0</v>
      </c>
    </row>
    <row r="12" spans="1:9" ht="18" customHeight="1" x14ac:dyDescent="0.35">
      <c r="B12" s="28" t="s">
        <v>49</v>
      </c>
      <c r="C12" s="29">
        <f>SUM(C7:C11)</f>
        <v>0</v>
      </c>
      <c r="D12" s="29">
        <f>SUM(D7:D11)</f>
        <v>0</v>
      </c>
      <c r="E12" s="29">
        <f>SUM(E7:E11)</f>
        <v>0</v>
      </c>
      <c r="F12" s="29">
        <f>SUM(F7:F11)</f>
        <v>0</v>
      </c>
      <c r="G12" s="29">
        <f>SUM(G7:G11)</f>
        <v>0</v>
      </c>
      <c r="H12" s="29">
        <f t="shared" si="0"/>
        <v>0</v>
      </c>
      <c r="I12" s="30">
        <f t="shared" si="1"/>
        <v>0</v>
      </c>
    </row>
    <row r="13" spans="1:9" ht="7.5" customHeight="1" x14ac:dyDescent="0.35"/>
    <row r="14" spans="1:9" ht="21.75" customHeight="1" x14ac:dyDescent="0.35">
      <c r="B14" s="94" t="s">
        <v>50</v>
      </c>
      <c r="C14" s="94"/>
      <c r="D14" s="94"/>
      <c r="E14" s="94"/>
      <c r="F14" s="94"/>
      <c r="G14" s="94"/>
      <c r="H14" s="94"/>
      <c r="I14" s="94"/>
    </row>
    <row r="15" spans="1:9" ht="15.75" customHeight="1" x14ac:dyDescent="0.35">
      <c r="B15" s="23" t="s">
        <v>51</v>
      </c>
      <c r="C15" s="24"/>
      <c r="D15" s="24"/>
      <c r="E15" s="24"/>
      <c r="F15" s="25">
        <f t="shared" ref="F15:F27" si="2">IFERROR(C15+D15+E15,0)</f>
        <v>0</v>
      </c>
      <c r="G15" s="26"/>
      <c r="H15" s="25">
        <f t="shared" ref="H15:H28" si="3">IFERROR(F15-G15,0)</f>
        <v>0</v>
      </c>
      <c r="I15" s="27">
        <f t="shared" ref="I15:I28" si="4">IFERROR(F15/$F$8,0)</f>
        <v>0</v>
      </c>
    </row>
    <row r="16" spans="1:9" ht="15.75" customHeight="1" x14ac:dyDescent="0.35">
      <c r="B16" s="78" t="s">
        <v>234</v>
      </c>
      <c r="C16" s="24"/>
      <c r="D16" s="24"/>
      <c r="E16" s="24"/>
      <c r="F16" s="25">
        <f t="shared" si="2"/>
        <v>0</v>
      </c>
      <c r="G16" s="26"/>
      <c r="H16" s="25">
        <f t="shared" si="3"/>
        <v>0</v>
      </c>
      <c r="I16" s="27">
        <f t="shared" si="4"/>
        <v>0</v>
      </c>
    </row>
    <row r="17" spans="2:9" ht="15.75" customHeight="1" x14ac:dyDescent="0.35">
      <c r="B17" s="23" t="s">
        <v>52</v>
      </c>
      <c r="C17" s="24"/>
      <c r="D17" s="24"/>
      <c r="E17" s="24"/>
      <c r="F17" s="25">
        <f t="shared" si="2"/>
        <v>0</v>
      </c>
      <c r="G17" s="26"/>
      <c r="H17" s="25">
        <f t="shared" si="3"/>
        <v>0</v>
      </c>
      <c r="I17" s="27">
        <f t="shared" si="4"/>
        <v>0</v>
      </c>
    </row>
    <row r="18" spans="2:9" ht="15.75" customHeight="1" x14ac:dyDescent="0.35">
      <c r="B18" s="23" t="s">
        <v>53</v>
      </c>
      <c r="C18" s="24"/>
      <c r="D18" s="24"/>
      <c r="E18" s="24"/>
      <c r="F18" s="25">
        <f t="shared" si="2"/>
        <v>0</v>
      </c>
      <c r="G18" s="26"/>
      <c r="H18" s="25">
        <f t="shared" si="3"/>
        <v>0</v>
      </c>
      <c r="I18" s="27">
        <f t="shared" si="4"/>
        <v>0</v>
      </c>
    </row>
    <row r="19" spans="2:9" ht="15.75" customHeight="1" x14ac:dyDescent="0.35">
      <c r="B19" s="23" t="s">
        <v>54</v>
      </c>
      <c r="C19" s="24"/>
      <c r="D19" s="24"/>
      <c r="E19" s="24"/>
      <c r="F19" s="25">
        <f t="shared" si="2"/>
        <v>0</v>
      </c>
      <c r="G19" s="26"/>
      <c r="H19" s="25">
        <f t="shared" si="3"/>
        <v>0</v>
      </c>
      <c r="I19" s="27">
        <f t="shared" si="4"/>
        <v>0</v>
      </c>
    </row>
    <row r="20" spans="2:9" ht="15.75" customHeight="1" x14ac:dyDescent="0.35">
      <c r="B20" s="23" t="s">
        <v>55</v>
      </c>
      <c r="C20" s="24"/>
      <c r="D20" s="24"/>
      <c r="E20" s="24"/>
      <c r="F20" s="25">
        <f t="shared" si="2"/>
        <v>0</v>
      </c>
      <c r="G20" s="26"/>
      <c r="H20" s="25">
        <f t="shared" si="3"/>
        <v>0</v>
      </c>
      <c r="I20" s="27">
        <f t="shared" si="4"/>
        <v>0</v>
      </c>
    </row>
    <row r="21" spans="2:9" ht="15.75" customHeight="1" x14ac:dyDescent="0.35">
      <c r="B21" s="23" t="s">
        <v>56</v>
      </c>
      <c r="C21" s="24"/>
      <c r="D21" s="24"/>
      <c r="E21" s="24"/>
      <c r="F21" s="25">
        <f t="shared" si="2"/>
        <v>0</v>
      </c>
      <c r="G21" s="26"/>
      <c r="H21" s="25">
        <f t="shared" si="3"/>
        <v>0</v>
      </c>
      <c r="I21" s="27">
        <f t="shared" si="4"/>
        <v>0</v>
      </c>
    </row>
    <row r="22" spans="2:9" ht="15.75" customHeight="1" x14ac:dyDescent="0.35">
      <c r="B22" s="23" t="s">
        <v>57</v>
      </c>
      <c r="C22" s="24"/>
      <c r="D22" s="24"/>
      <c r="E22" s="24"/>
      <c r="F22" s="25">
        <f t="shared" si="2"/>
        <v>0</v>
      </c>
      <c r="G22" s="26"/>
      <c r="H22" s="25">
        <f t="shared" si="3"/>
        <v>0</v>
      </c>
      <c r="I22" s="27">
        <f t="shared" si="4"/>
        <v>0</v>
      </c>
    </row>
    <row r="23" spans="2:9" ht="15.75" customHeight="1" x14ac:dyDescent="0.35">
      <c r="B23" s="23" t="s">
        <v>58</v>
      </c>
      <c r="C23" s="24"/>
      <c r="D23" s="24"/>
      <c r="E23" s="24"/>
      <c r="F23" s="25">
        <f t="shared" si="2"/>
        <v>0</v>
      </c>
      <c r="G23" s="26"/>
      <c r="H23" s="25">
        <f t="shared" si="3"/>
        <v>0</v>
      </c>
      <c r="I23" s="27">
        <f t="shared" si="4"/>
        <v>0</v>
      </c>
    </row>
    <row r="24" spans="2:9" ht="15.75" customHeight="1" x14ac:dyDescent="0.35">
      <c r="B24" s="23" t="s">
        <v>59</v>
      </c>
      <c r="C24" s="24"/>
      <c r="D24" s="24"/>
      <c r="E24" s="24"/>
      <c r="F24" s="25">
        <f t="shared" si="2"/>
        <v>0</v>
      </c>
      <c r="G24" s="26"/>
      <c r="H24" s="25">
        <f t="shared" si="3"/>
        <v>0</v>
      </c>
      <c r="I24" s="27">
        <f t="shared" si="4"/>
        <v>0</v>
      </c>
    </row>
    <row r="25" spans="2:9" ht="15.75" customHeight="1" x14ac:dyDescent="0.35">
      <c r="B25" s="23" t="s">
        <v>60</v>
      </c>
      <c r="C25" s="24"/>
      <c r="D25" s="24"/>
      <c r="E25" s="24"/>
      <c r="F25" s="25">
        <f t="shared" si="2"/>
        <v>0</v>
      </c>
      <c r="G25" s="26"/>
      <c r="H25" s="25">
        <f t="shared" si="3"/>
        <v>0</v>
      </c>
      <c r="I25" s="27">
        <f t="shared" si="4"/>
        <v>0</v>
      </c>
    </row>
    <row r="26" spans="2:9" ht="15.75" customHeight="1" x14ac:dyDescent="0.35">
      <c r="B26" s="23" t="s">
        <v>61</v>
      </c>
      <c r="C26" s="24"/>
      <c r="D26" s="24"/>
      <c r="E26" s="24"/>
      <c r="F26" s="25">
        <f t="shared" si="2"/>
        <v>0</v>
      </c>
      <c r="G26" s="26"/>
      <c r="H26" s="25">
        <f t="shared" si="3"/>
        <v>0</v>
      </c>
      <c r="I26" s="27">
        <f t="shared" si="4"/>
        <v>0</v>
      </c>
    </row>
    <row r="27" spans="2:9" ht="15.75" customHeight="1" x14ac:dyDescent="0.35">
      <c r="B27" s="23" t="s">
        <v>62</v>
      </c>
      <c r="C27" s="24"/>
      <c r="D27" s="24"/>
      <c r="E27" s="24"/>
      <c r="F27" s="25">
        <f t="shared" si="2"/>
        <v>0</v>
      </c>
      <c r="G27" s="26"/>
      <c r="H27" s="25">
        <f t="shared" si="3"/>
        <v>0</v>
      </c>
      <c r="I27" s="27">
        <f t="shared" si="4"/>
        <v>0</v>
      </c>
    </row>
    <row r="28" spans="2:9" ht="18" customHeight="1" x14ac:dyDescent="0.35">
      <c r="B28" s="31" t="s">
        <v>63</v>
      </c>
      <c r="C28" s="32">
        <f>SUM(C15:C27)</f>
        <v>0</v>
      </c>
      <c r="D28" s="32">
        <f>SUM(D15:D27)</f>
        <v>0</v>
      </c>
      <c r="E28" s="32">
        <f>SUM(E15:E27)</f>
        <v>0</v>
      </c>
      <c r="F28" s="32">
        <f>SUM(F15:F27)</f>
        <v>0</v>
      </c>
      <c r="G28" s="32">
        <f>SUM(G15:G27)</f>
        <v>0</v>
      </c>
      <c r="H28" s="32">
        <f t="shared" si="3"/>
        <v>0</v>
      </c>
      <c r="I28" s="33">
        <f t="shared" si="4"/>
        <v>0</v>
      </c>
    </row>
    <row r="29" spans="2:9" ht="7.5" customHeight="1" x14ac:dyDescent="0.35"/>
    <row r="30" spans="2:9" ht="21.75" customHeight="1" x14ac:dyDescent="0.35">
      <c r="B30" s="100" t="s">
        <v>64</v>
      </c>
      <c r="C30" s="100"/>
      <c r="D30" s="100"/>
      <c r="E30" s="100"/>
      <c r="F30" s="100"/>
      <c r="G30" s="100"/>
      <c r="H30" s="100"/>
      <c r="I30" s="100"/>
    </row>
    <row r="31" spans="2:9" ht="15.75" customHeight="1" x14ac:dyDescent="0.35">
      <c r="B31" s="23" t="s">
        <v>65</v>
      </c>
      <c r="C31" s="24"/>
      <c r="D31" s="24"/>
      <c r="E31" s="24"/>
      <c r="F31" s="25">
        <f t="shared" ref="F31:F42" si="5">IFERROR(C31+D31+E31,0)</f>
        <v>0</v>
      </c>
      <c r="G31" s="26"/>
      <c r="H31" s="25">
        <f t="shared" ref="H31:H43" si="6">IFERROR(F31-G31,0)</f>
        <v>0</v>
      </c>
      <c r="I31" s="27">
        <f t="shared" ref="I31:I43" si="7">IFERROR(F31/$F$8,0)</f>
        <v>0</v>
      </c>
    </row>
    <row r="32" spans="2:9" ht="15.75" customHeight="1" x14ac:dyDescent="0.35">
      <c r="B32" s="23" t="s">
        <v>66</v>
      </c>
      <c r="C32" s="24"/>
      <c r="D32" s="24"/>
      <c r="E32" s="24"/>
      <c r="F32" s="25">
        <f t="shared" si="5"/>
        <v>0</v>
      </c>
      <c r="G32" s="26"/>
      <c r="H32" s="25">
        <f t="shared" si="6"/>
        <v>0</v>
      </c>
      <c r="I32" s="27">
        <f t="shared" si="7"/>
        <v>0</v>
      </c>
    </row>
    <row r="33" spans="2:9" ht="15.75" customHeight="1" x14ac:dyDescent="0.35">
      <c r="B33" s="23" t="s">
        <v>67</v>
      </c>
      <c r="C33" s="24"/>
      <c r="D33" s="24"/>
      <c r="E33" s="24"/>
      <c r="F33" s="25">
        <f t="shared" si="5"/>
        <v>0</v>
      </c>
      <c r="G33" s="26"/>
      <c r="H33" s="25">
        <f t="shared" si="6"/>
        <v>0</v>
      </c>
      <c r="I33" s="27">
        <f t="shared" si="7"/>
        <v>0</v>
      </c>
    </row>
    <row r="34" spans="2:9" ht="15.75" customHeight="1" x14ac:dyDescent="0.35">
      <c r="B34" s="23" t="s">
        <v>68</v>
      </c>
      <c r="C34" s="24"/>
      <c r="D34" s="24"/>
      <c r="E34" s="24"/>
      <c r="F34" s="25">
        <f t="shared" si="5"/>
        <v>0</v>
      </c>
      <c r="G34" s="26"/>
      <c r="H34" s="25">
        <f t="shared" si="6"/>
        <v>0</v>
      </c>
      <c r="I34" s="27">
        <f t="shared" si="7"/>
        <v>0</v>
      </c>
    </row>
    <row r="35" spans="2:9" ht="15.75" customHeight="1" x14ac:dyDescent="0.35">
      <c r="B35" s="23" t="s">
        <v>69</v>
      </c>
      <c r="C35" s="24"/>
      <c r="D35" s="24"/>
      <c r="E35" s="24"/>
      <c r="F35" s="25">
        <f t="shared" si="5"/>
        <v>0</v>
      </c>
      <c r="G35" s="26"/>
      <c r="H35" s="25">
        <f t="shared" si="6"/>
        <v>0</v>
      </c>
      <c r="I35" s="27">
        <f t="shared" si="7"/>
        <v>0</v>
      </c>
    </row>
    <row r="36" spans="2:9" ht="15.75" customHeight="1" x14ac:dyDescent="0.35">
      <c r="B36" s="23" t="s">
        <v>70</v>
      </c>
      <c r="C36" s="24"/>
      <c r="D36" s="24"/>
      <c r="E36" s="24"/>
      <c r="F36" s="25">
        <f t="shared" si="5"/>
        <v>0</v>
      </c>
      <c r="G36" s="26"/>
      <c r="H36" s="25">
        <f t="shared" si="6"/>
        <v>0</v>
      </c>
      <c r="I36" s="27">
        <f t="shared" si="7"/>
        <v>0</v>
      </c>
    </row>
    <row r="37" spans="2:9" ht="15.75" customHeight="1" x14ac:dyDescent="0.35">
      <c r="B37" s="23" t="s">
        <v>71</v>
      </c>
      <c r="C37" s="24"/>
      <c r="D37" s="24"/>
      <c r="E37" s="24"/>
      <c r="F37" s="25">
        <f t="shared" si="5"/>
        <v>0</v>
      </c>
      <c r="G37" s="26"/>
      <c r="H37" s="25">
        <f t="shared" si="6"/>
        <v>0</v>
      </c>
      <c r="I37" s="27">
        <f t="shared" si="7"/>
        <v>0</v>
      </c>
    </row>
    <row r="38" spans="2:9" ht="15.75" customHeight="1" x14ac:dyDescent="0.35">
      <c r="B38" s="23" t="s">
        <v>72</v>
      </c>
      <c r="C38" s="24"/>
      <c r="D38" s="24"/>
      <c r="E38" s="24"/>
      <c r="F38" s="25">
        <f t="shared" si="5"/>
        <v>0</v>
      </c>
      <c r="G38" s="26"/>
      <c r="H38" s="25">
        <f t="shared" si="6"/>
        <v>0</v>
      </c>
      <c r="I38" s="27">
        <f t="shared" si="7"/>
        <v>0</v>
      </c>
    </row>
    <row r="39" spans="2:9" ht="15.75" customHeight="1" x14ac:dyDescent="0.35">
      <c r="B39" s="23" t="s">
        <v>73</v>
      </c>
      <c r="C39" s="24"/>
      <c r="D39" s="24"/>
      <c r="E39" s="24"/>
      <c r="F39" s="25">
        <f t="shared" si="5"/>
        <v>0</v>
      </c>
      <c r="G39" s="26"/>
      <c r="H39" s="25">
        <f t="shared" si="6"/>
        <v>0</v>
      </c>
      <c r="I39" s="27">
        <f t="shared" si="7"/>
        <v>0</v>
      </c>
    </row>
    <row r="40" spans="2:9" ht="15.75" customHeight="1" x14ac:dyDescent="0.35">
      <c r="B40" s="23" t="s">
        <v>74</v>
      </c>
      <c r="C40" s="24"/>
      <c r="D40" s="24"/>
      <c r="E40" s="24"/>
      <c r="F40" s="25">
        <f t="shared" si="5"/>
        <v>0</v>
      </c>
      <c r="G40" s="26"/>
      <c r="H40" s="25">
        <f t="shared" si="6"/>
        <v>0</v>
      </c>
      <c r="I40" s="27">
        <f t="shared" si="7"/>
        <v>0</v>
      </c>
    </row>
    <row r="41" spans="2:9" ht="15.75" customHeight="1" x14ac:dyDescent="0.35">
      <c r="B41" s="23" t="s">
        <v>75</v>
      </c>
      <c r="C41" s="24"/>
      <c r="D41" s="24"/>
      <c r="E41" s="24"/>
      <c r="F41" s="25">
        <f t="shared" si="5"/>
        <v>0</v>
      </c>
      <c r="G41" s="26"/>
      <c r="H41" s="25">
        <f t="shared" si="6"/>
        <v>0</v>
      </c>
      <c r="I41" s="27">
        <f t="shared" si="7"/>
        <v>0</v>
      </c>
    </row>
    <row r="42" spans="2:9" ht="15.75" customHeight="1" x14ac:dyDescent="0.35">
      <c r="B42" s="23" t="s">
        <v>76</v>
      </c>
      <c r="C42" s="24"/>
      <c r="D42" s="24"/>
      <c r="E42" s="24"/>
      <c r="F42" s="25">
        <f t="shared" si="5"/>
        <v>0</v>
      </c>
      <c r="G42" s="26"/>
      <c r="H42" s="25">
        <f t="shared" si="6"/>
        <v>0</v>
      </c>
      <c r="I42" s="27">
        <f t="shared" si="7"/>
        <v>0</v>
      </c>
    </row>
    <row r="43" spans="2:9" ht="18" customHeight="1" x14ac:dyDescent="0.35">
      <c r="B43" s="34" t="s">
        <v>77</v>
      </c>
      <c r="C43" s="35">
        <f>SUM(C31:C42)</f>
        <v>0</v>
      </c>
      <c r="D43" s="35">
        <f>SUM(D31:D42)</f>
        <v>0</v>
      </c>
      <c r="E43" s="35">
        <f>SUM(E31:E42)</f>
        <v>0</v>
      </c>
      <c r="F43" s="35">
        <f>SUM(F31:F42)</f>
        <v>0</v>
      </c>
      <c r="G43" s="35">
        <f>SUM(G31:G42)</f>
        <v>0</v>
      </c>
      <c r="H43" s="35">
        <f t="shared" si="6"/>
        <v>0</v>
      </c>
      <c r="I43" s="36">
        <f t="shared" si="7"/>
        <v>0</v>
      </c>
    </row>
    <row r="44" spans="2:9" ht="7.5" customHeight="1" x14ac:dyDescent="0.35"/>
    <row r="45" spans="2:9" ht="18" customHeight="1" x14ac:dyDescent="0.35">
      <c r="B45" s="37" t="s">
        <v>78</v>
      </c>
      <c r="C45" s="38">
        <f>C28+C43</f>
        <v>0</v>
      </c>
      <c r="D45" s="38">
        <f>D28+D43</f>
        <v>0</v>
      </c>
      <c r="E45" s="38">
        <f>E28+E43</f>
        <v>0</v>
      </c>
      <c r="F45" s="38">
        <f>F28+F43</f>
        <v>0</v>
      </c>
      <c r="G45" s="38">
        <f>G28+G43</f>
        <v>0</v>
      </c>
      <c r="H45" s="38">
        <f>IFERROR(F45-G45,0)</f>
        <v>0</v>
      </c>
      <c r="I45" s="39">
        <f>IFERROR(F45/$F$8,0)</f>
        <v>0</v>
      </c>
    </row>
    <row r="46" spans="2:9" ht="7.5" customHeight="1" x14ac:dyDescent="0.35"/>
    <row r="47" spans="2:9" ht="21.75" customHeight="1" x14ac:dyDescent="0.35">
      <c r="B47" s="94" t="s">
        <v>79</v>
      </c>
      <c r="C47" s="94"/>
      <c r="D47" s="94"/>
      <c r="E47" s="94"/>
      <c r="F47" s="94"/>
      <c r="G47" s="94"/>
      <c r="H47" s="94"/>
      <c r="I47" s="94"/>
    </row>
    <row r="48" spans="2:9" ht="15.75" customHeight="1" x14ac:dyDescent="0.35">
      <c r="B48" s="23" t="s">
        <v>80</v>
      </c>
      <c r="C48" s="24"/>
      <c r="D48" s="24"/>
      <c r="E48" s="24"/>
      <c r="F48" s="25">
        <f>IFERROR(C48+D48+E48,0)</f>
        <v>0</v>
      </c>
      <c r="G48" s="26"/>
      <c r="H48" s="25">
        <f>IFERROR(F48-G48,0)</f>
        <v>0</v>
      </c>
      <c r="I48" s="27">
        <f>IFERROR(F48/$F$8,0)</f>
        <v>0</v>
      </c>
    </row>
    <row r="49" spans="2:9" ht="15.75" customHeight="1" x14ac:dyDescent="0.35">
      <c r="B49" s="23" t="s">
        <v>81</v>
      </c>
      <c r="C49" s="24"/>
      <c r="D49" s="24"/>
      <c r="E49" s="24"/>
      <c r="F49" s="25">
        <f>IFERROR(C49+D49+E49,0)</f>
        <v>0</v>
      </c>
      <c r="G49" s="26"/>
      <c r="H49" s="25">
        <f>IFERROR(F49-G49,0)</f>
        <v>0</v>
      </c>
      <c r="I49" s="27">
        <f>IFERROR(F49/$F$8,0)</f>
        <v>0</v>
      </c>
    </row>
    <row r="50" spans="2:9" ht="15.75" customHeight="1" x14ac:dyDescent="0.35">
      <c r="B50" s="23" t="s">
        <v>82</v>
      </c>
      <c r="C50" s="24"/>
      <c r="D50" s="24"/>
      <c r="E50" s="24"/>
      <c r="F50" s="25">
        <f>IFERROR(C50+D50+E50,0)</f>
        <v>0</v>
      </c>
      <c r="G50" s="26"/>
      <c r="H50" s="25">
        <f>IFERROR(F50-G50,0)</f>
        <v>0</v>
      </c>
      <c r="I50" s="27">
        <f>IFERROR(F50/$F$8,0)</f>
        <v>0</v>
      </c>
    </row>
    <row r="51" spans="2:9" ht="15.75" customHeight="1" x14ac:dyDescent="0.35">
      <c r="B51" s="23" t="s">
        <v>83</v>
      </c>
      <c r="C51" s="24"/>
      <c r="D51" s="24"/>
      <c r="E51" s="24"/>
      <c r="F51" s="25">
        <f>IFERROR(C51+D51+E51,0)</f>
        <v>0</v>
      </c>
      <c r="G51" s="26"/>
      <c r="H51" s="25">
        <f>IFERROR(F51-G51,0)</f>
        <v>0</v>
      </c>
      <c r="I51" s="27">
        <f>IFERROR(F51/$F$8,0)</f>
        <v>0</v>
      </c>
    </row>
    <row r="52" spans="2:9" ht="18" customHeight="1" x14ac:dyDescent="0.35">
      <c r="B52" s="28" t="s">
        <v>84</v>
      </c>
      <c r="C52" s="40">
        <f>SUM(C48:C51)</f>
        <v>0</v>
      </c>
      <c r="D52" s="40">
        <f>SUM(D48:D51)</f>
        <v>0</v>
      </c>
      <c r="E52" s="40">
        <f>SUM(E48:E51)</f>
        <v>0</v>
      </c>
      <c r="F52" s="40">
        <f>SUM(F48:F51)</f>
        <v>0</v>
      </c>
      <c r="G52" s="40">
        <f>SUM(G48:G51)</f>
        <v>0</v>
      </c>
      <c r="H52" s="40">
        <f>IFERROR(F52-G52,0)</f>
        <v>0</v>
      </c>
      <c r="I52" s="41">
        <f>IFERROR(F52/$F$8,0)</f>
        <v>0</v>
      </c>
    </row>
    <row r="53" spans="2:9" ht="7.5" customHeight="1" x14ac:dyDescent="0.35"/>
    <row r="54" spans="2:9" ht="21.75" customHeight="1" x14ac:dyDescent="0.35">
      <c r="B54" s="95" t="s">
        <v>85</v>
      </c>
      <c r="C54" s="95"/>
      <c r="D54" s="95"/>
      <c r="E54" s="95"/>
      <c r="F54" s="95"/>
      <c r="G54" s="95"/>
      <c r="H54" s="95"/>
      <c r="I54" s="95"/>
    </row>
    <row r="55" spans="2:9" ht="15.75" customHeight="1" x14ac:dyDescent="0.35">
      <c r="B55" s="23" t="s">
        <v>86</v>
      </c>
      <c r="C55" s="24"/>
      <c r="D55" s="24"/>
      <c r="E55" s="24"/>
      <c r="F55" s="25">
        <f t="shared" ref="F55:F62" si="8">IFERROR(C55+D55+E55,0)</f>
        <v>0</v>
      </c>
      <c r="G55" s="26"/>
      <c r="H55" s="25">
        <f t="shared" ref="H55:H63" si="9">IFERROR(F55-G55,0)</f>
        <v>0</v>
      </c>
      <c r="I55" s="27">
        <f t="shared" ref="I55:I63" si="10">IFERROR(F55/$F$8,0)</f>
        <v>0</v>
      </c>
    </row>
    <row r="56" spans="2:9" ht="15.75" customHeight="1" x14ac:dyDescent="0.35">
      <c r="B56" s="23" t="s">
        <v>87</v>
      </c>
      <c r="C56" s="24"/>
      <c r="D56" s="24"/>
      <c r="E56" s="24"/>
      <c r="F56" s="25">
        <f t="shared" si="8"/>
        <v>0</v>
      </c>
      <c r="G56" s="26"/>
      <c r="H56" s="25">
        <f t="shared" si="9"/>
        <v>0</v>
      </c>
      <c r="I56" s="27">
        <f t="shared" si="10"/>
        <v>0</v>
      </c>
    </row>
    <row r="57" spans="2:9" ht="15.75" customHeight="1" x14ac:dyDescent="0.35">
      <c r="B57" s="23" t="s">
        <v>88</v>
      </c>
      <c r="C57" s="24"/>
      <c r="D57" s="24"/>
      <c r="E57" s="24"/>
      <c r="F57" s="25">
        <f t="shared" si="8"/>
        <v>0</v>
      </c>
      <c r="G57" s="26"/>
      <c r="H57" s="25">
        <f t="shared" si="9"/>
        <v>0</v>
      </c>
      <c r="I57" s="27">
        <f t="shared" si="10"/>
        <v>0</v>
      </c>
    </row>
    <row r="58" spans="2:9" ht="15.75" customHeight="1" x14ac:dyDescent="0.35">
      <c r="B58" s="23" t="s">
        <v>89</v>
      </c>
      <c r="C58" s="24"/>
      <c r="D58" s="24"/>
      <c r="E58" s="24"/>
      <c r="F58" s="25">
        <f t="shared" si="8"/>
        <v>0</v>
      </c>
      <c r="G58" s="26"/>
      <c r="H58" s="25">
        <f t="shared" si="9"/>
        <v>0</v>
      </c>
      <c r="I58" s="27">
        <f t="shared" si="10"/>
        <v>0</v>
      </c>
    </row>
    <row r="59" spans="2:9" ht="15.75" customHeight="1" x14ac:dyDescent="0.35">
      <c r="B59" s="23" t="s">
        <v>90</v>
      </c>
      <c r="C59" s="24"/>
      <c r="D59" s="24"/>
      <c r="E59" s="24"/>
      <c r="F59" s="25">
        <f t="shared" si="8"/>
        <v>0</v>
      </c>
      <c r="G59" s="26"/>
      <c r="H59" s="25">
        <f t="shared" si="9"/>
        <v>0</v>
      </c>
      <c r="I59" s="27">
        <f t="shared" si="10"/>
        <v>0</v>
      </c>
    </row>
    <row r="60" spans="2:9" ht="15.75" customHeight="1" x14ac:dyDescent="0.35">
      <c r="B60" s="23" t="s">
        <v>91</v>
      </c>
      <c r="C60" s="24"/>
      <c r="D60" s="24"/>
      <c r="E60" s="24"/>
      <c r="F60" s="25">
        <f t="shared" si="8"/>
        <v>0</v>
      </c>
      <c r="G60" s="26"/>
      <c r="H60" s="25">
        <f t="shared" si="9"/>
        <v>0</v>
      </c>
      <c r="I60" s="27">
        <f t="shared" si="10"/>
        <v>0</v>
      </c>
    </row>
    <row r="61" spans="2:9" ht="15.75" customHeight="1" x14ac:dyDescent="0.35">
      <c r="B61" s="23" t="s">
        <v>92</v>
      </c>
      <c r="C61" s="24"/>
      <c r="D61" s="24"/>
      <c r="E61" s="24"/>
      <c r="F61" s="25">
        <f t="shared" si="8"/>
        <v>0</v>
      </c>
      <c r="G61" s="26"/>
      <c r="H61" s="25">
        <f t="shared" si="9"/>
        <v>0</v>
      </c>
      <c r="I61" s="27">
        <f t="shared" si="10"/>
        <v>0</v>
      </c>
    </row>
    <row r="62" spans="2:9" ht="15.75" customHeight="1" x14ac:dyDescent="0.35">
      <c r="B62" s="23" t="s">
        <v>93</v>
      </c>
      <c r="C62" s="24"/>
      <c r="D62" s="24"/>
      <c r="E62" s="24"/>
      <c r="F62" s="25">
        <f t="shared" si="8"/>
        <v>0</v>
      </c>
      <c r="G62" s="26"/>
      <c r="H62" s="25">
        <f t="shared" si="9"/>
        <v>0</v>
      </c>
      <c r="I62" s="27">
        <f t="shared" si="10"/>
        <v>0</v>
      </c>
    </row>
    <row r="63" spans="2:9" ht="18" customHeight="1" x14ac:dyDescent="0.35">
      <c r="B63" s="42" t="s">
        <v>94</v>
      </c>
      <c r="C63" s="43">
        <f>SUM(C55:C62)</f>
        <v>0</v>
      </c>
      <c r="D63" s="43">
        <f>SUM(D55:D62)</f>
        <v>0</v>
      </c>
      <c r="E63" s="43">
        <f>SUM(E55:E62)</f>
        <v>0</v>
      </c>
      <c r="F63" s="43">
        <f>SUM(F55:F62)</f>
        <v>0</v>
      </c>
      <c r="G63" s="43">
        <f>SUM(G55:G62)</f>
        <v>0</v>
      </c>
      <c r="H63" s="43">
        <f t="shared" si="9"/>
        <v>0</v>
      </c>
      <c r="I63" s="44">
        <f t="shared" si="10"/>
        <v>0</v>
      </c>
    </row>
    <row r="64" spans="2:9" ht="7.5" customHeight="1" x14ac:dyDescent="0.35"/>
    <row r="65" spans="2:9" ht="21.75" customHeight="1" x14ac:dyDescent="0.35">
      <c r="B65" s="96" t="s">
        <v>95</v>
      </c>
      <c r="C65" s="96"/>
      <c r="D65" s="96"/>
      <c r="E65" s="96"/>
      <c r="F65" s="96"/>
      <c r="G65" s="96"/>
      <c r="H65" s="96"/>
      <c r="I65" s="96"/>
    </row>
    <row r="66" spans="2:9" ht="15.75" customHeight="1" x14ac:dyDescent="0.35">
      <c r="B66" s="23" t="s">
        <v>96</v>
      </c>
      <c r="C66" s="24"/>
      <c r="D66" s="24"/>
      <c r="E66" s="24"/>
      <c r="F66" s="25">
        <f t="shared" ref="F66:F71" si="11">IFERROR(C66+D66+E66,0)</f>
        <v>0</v>
      </c>
      <c r="G66" s="26"/>
      <c r="H66" s="25">
        <f t="shared" ref="H66:H72" si="12">IFERROR(F66-G66,0)</f>
        <v>0</v>
      </c>
      <c r="I66" s="27">
        <f t="shared" ref="I66:I72" si="13">IFERROR(F66/$F$8,0)</f>
        <v>0</v>
      </c>
    </row>
    <row r="67" spans="2:9" ht="15.75" customHeight="1" x14ac:dyDescent="0.35">
      <c r="B67" s="23" t="s">
        <v>97</v>
      </c>
      <c r="C67" s="24"/>
      <c r="D67" s="24"/>
      <c r="E67" s="24"/>
      <c r="F67" s="25">
        <f t="shared" si="11"/>
        <v>0</v>
      </c>
      <c r="G67" s="26"/>
      <c r="H67" s="25">
        <f t="shared" si="12"/>
        <v>0</v>
      </c>
      <c r="I67" s="27">
        <f t="shared" si="13"/>
        <v>0</v>
      </c>
    </row>
    <row r="68" spans="2:9" ht="15.75" customHeight="1" x14ac:dyDescent="0.35">
      <c r="B68" s="23" t="s">
        <v>98</v>
      </c>
      <c r="C68" s="24"/>
      <c r="D68" s="24"/>
      <c r="E68" s="24"/>
      <c r="F68" s="25">
        <f t="shared" si="11"/>
        <v>0</v>
      </c>
      <c r="G68" s="26"/>
      <c r="H68" s="25">
        <f t="shared" si="12"/>
        <v>0</v>
      </c>
      <c r="I68" s="27">
        <f t="shared" si="13"/>
        <v>0</v>
      </c>
    </row>
    <row r="69" spans="2:9" ht="15.75" customHeight="1" x14ac:dyDescent="0.35">
      <c r="B69" s="23" t="s">
        <v>99</v>
      </c>
      <c r="C69" s="24"/>
      <c r="D69" s="24"/>
      <c r="E69" s="24"/>
      <c r="F69" s="25">
        <f t="shared" si="11"/>
        <v>0</v>
      </c>
      <c r="G69" s="26"/>
      <c r="H69" s="25">
        <f t="shared" si="12"/>
        <v>0</v>
      </c>
      <c r="I69" s="27">
        <f t="shared" si="13"/>
        <v>0</v>
      </c>
    </row>
    <row r="70" spans="2:9" ht="15.75" customHeight="1" x14ac:dyDescent="0.35">
      <c r="B70" s="23" t="s">
        <v>100</v>
      </c>
      <c r="C70" s="24"/>
      <c r="D70" s="24"/>
      <c r="E70" s="24"/>
      <c r="F70" s="25">
        <f t="shared" si="11"/>
        <v>0</v>
      </c>
      <c r="G70" s="26"/>
      <c r="H70" s="25">
        <f t="shared" si="12"/>
        <v>0</v>
      </c>
      <c r="I70" s="27">
        <f t="shared" si="13"/>
        <v>0</v>
      </c>
    </row>
    <row r="71" spans="2:9" ht="15.75" customHeight="1" x14ac:dyDescent="0.35">
      <c r="B71" s="23" t="s">
        <v>101</v>
      </c>
      <c r="C71" s="24"/>
      <c r="D71" s="24"/>
      <c r="E71" s="24"/>
      <c r="F71" s="25">
        <f t="shared" si="11"/>
        <v>0</v>
      </c>
      <c r="G71" s="26"/>
      <c r="H71" s="25">
        <f t="shared" si="12"/>
        <v>0</v>
      </c>
      <c r="I71" s="27">
        <f t="shared" si="13"/>
        <v>0</v>
      </c>
    </row>
    <row r="72" spans="2:9" ht="18" customHeight="1" x14ac:dyDescent="0.35">
      <c r="B72" s="45" t="s">
        <v>102</v>
      </c>
      <c r="C72" s="29">
        <f>SUM(C66:C71)</f>
        <v>0</v>
      </c>
      <c r="D72" s="29">
        <f>SUM(D66:D71)</f>
        <v>0</v>
      </c>
      <c r="E72" s="29">
        <f>SUM(E66:E71)</f>
        <v>0</v>
      </c>
      <c r="F72" s="29">
        <f>SUM(F66:F71)</f>
        <v>0</v>
      </c>
      <c r="G72" s="29">
        <f>SUM(G66:G71)</f>
        <v>0</v>
      </c>
      <c r="H72" s="29">
        <f t="shared" si="12"/>
        <v>0</v>
      </c>
      <c r="I72" s="30">
        <f t="shared" si="13"/>
        <v>0</v>
      </c>
    </row>
    <row r="73" spans="2:9" ht="7.5" customHeight="1" x14ac:dyDescent="0.35"/>
    <row r="74" spans="2:9" ht="21.75" customHeight="1" x14ac:dyDescent="0.35">
      <c r="B74" s="97" t="s">
        <v>103</v>
      </c>
      <c r="C74" s="97"/>
      <c r="D74" s="97"/>
      <c r="E74" s="97"/>
      <c r="F74" s="97"/>
      <c r="G74" s="97"/>
      <c r="H74" s="97"/>
      <c r="I74" s="97"/>
    </row>
    <row r="75" spans="2:9" ht="15.75" customHeight="1" x14ac:dyDescent="0.35">
      <c r="B75" s="46" t="s">
        <v>104</v>
      </c>
      <c r="F75" s="47">
        <f>F8</f>
        <v>0</v>
      </c>
    </row>
    <row r="76" spans="2:9" ht="15.75" customHeight="1" x14ac:dyDescent="0.35">
      <c r="B76" s="46" t="s">
        <v>105</v>
      </c>
      <c r="F76" s="47">
        <f>F45</f>
        <v>0</v>
      </c>
      <c r="I76" s="48">
        <f t="shared" ref="I76:I81" si="14">IFERROR(F76/$F$8,0)</f>
        <v>0</v>
      </c>
    </row>
    <row r="77" spans="2:9" ht="15.75" customHeight="1" x14ac:dyDescent="0.35">
      <c r="B77" s="23" t="s">
        <v>106</v>
      </c>
      <c r="F77" s="49">
        <f>F28</f>
        <v>0</v>
      </c>
      <c r="I77" s="50">
        <f t="shared" si="14"/>
        <v>0</v>
      </c>
    </row>
    <row r="78" spans="2:9" ht="15.75" customHeight="1" x14ac:dyDescent="0.35">
      <c r="B78" s="23" t="s">
        <v>107</v>
      </c>
      <c r="F78" s="49">
        <f>F43</f>
        <v>0</v>
      </c>
      <c r="I78" s="50">
        <f t="shared" si="14"/>
        <v>0</v>
      </c>
    </row>
    <row r="79" spans="2:9" ht="15.75" customHeight="1" x14ac:dyDescent="0.35">
      <c r="B79" s="46" t="s">
        <v>108</v>
      </c>
      <c r="F79" s="47">
        <f>F52</f>
        <v>0</v>
      </c>
      <c r="I79" s="48">
        <f t="shared" si="14"/>
        <v>0</v>
      </c>
    </row>
    <row r="80" spans="2:9" ht="15.75" customHeight="1" x14ac:dyDescent="0.35">
      <c r="B80" s="46" t="s">
        <v>109</v>
      </c>
      <c r="F80" s="47">
        <f>F63</f>
        <v>0</v>
      </c>
      <c r="I80" s="48">
        <f t="shared" si="14"/>
        <v>0</v>
      </c>
    </row>
    <row r="81" spans="2:9" ht="15.75" customHeight="1" x14ac:dyDescent="0.35">
      <c r="B81" s="46" t="s">
        <v>110</v>
      </c>
      <c r="F81" s="47">
        <f>F72</f>
        <v>0</v>
      </c>
      <c r="I81" s="48">
        <f t="shared" si="14"/>
        <v>0</v>
      </c>
    </row>
    <row r="82" spans="2:9" ht="15.75" customHeight="1" x14ac:dyDescent="0.35">
      <c r="B82" s="46" t="s">
        <v>111</v>
      </c>
      <c r="F82" s="47">
        <f>F8-F45-F52-F63</f>
        <v>0</v>
      </c>
      <c r="I82" s="48">
        <f>IFERROR((F8-F45-F52-F63)/$F$8,0)</f>
        <v>0</v>
      </c>
    </row>
    <row r="83" spans="2:9" x14ac:dyDescent="0.35"/>
    <row r="84" spans="2:9" ht="18" customHeight="1" x14ac:dyDescent="0.35">
      <c r="B84" s="107" t="s">
        <v>235</v>
      </c>
      <c r="C84" s="107"/>
      <c r="D84" s="107"/>
      <c r="E84" s="107"/>
      <c r="F84" s="107"/>
      <c r="G84" s="107"/>
      <c r="H84" s="107"/>
      <c r="I84" s="107"/>
    </row>
    <row r="85" spans="2:9" x14ac:dyDescent="0.35"/>
    <row r="86" spans="2:9" x14ac:dyDescent="0.35"/>
    <row r="87" spans="2:9" x14ac:dyDescent="0.35"/>
  </sheetData>
  <mergeCells count="10">
    <mergeCell ref="B2:I2"/>
    <mergeCell ref="B3:I3"/>
    <mergeCell ref="B6:I6"/>
    <mergeCell ref="B14:I14"/>
    <mergeCell ref="B30:I30"/>
    <mergeCell ref="B47:I47"/>
    <mergeCell ref="B54:I54"/>
    <mergeCell ref="B65:I65"/>
    <mergeCell ref="B74:I74"/>
    <mergeCell ref="B84:I84"/>
  </mergeCells>
  <hyperlinks>
    <hyperlink ref="B84:I84" r:id="rId1" display="insightswsc.com  |  INSIGHTS Newsletter  |  © 2026 InsightsWSC" xr:uid="{94AA731B-EF0D-4A23-876B-04254C9C8BA8}"/>
  </hyperlink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1"/>
  <sheetViews>
    <sheetView showGridLines="0" zoomScaleNormal="100" workbookViewId="0">
      <selection activeCell="J11" sqref="J11"/>
    </sheetView>
  </sheetViews>
  <sheetFormatPr defaultColWidth="0" defaultRowHeight="14.5" zeroHeight="1" x14ac:dyDescent="0.35"/>
  <cols>
    <col min="1" max="1" width="2" customWidth="1"/>
    <col min="2" max="2" width="34" customWidth="1"/>
    <col min="3" max="7" width="16" customWidth="1"/>
    <col min="8" max="8" width="12.7265625" bestFit="1" customWidth="1"/>
    <col min="9" max="10" width="8.7265625" customWidth="1"/>
    <col min="11" max="16384" width="8.7265625" hidden="1"/>
  </cols>
  <sheetData>
    <row r="1" spans="1:8" ht="7.5" customHeight="1" x14ac:dyDescent="0.35"/>
    <row r="2" spans="1:8" ht="37.5" customHeight="1" x14ac:dyDescent="0.35">
      <c r="B2" s="102" t="s">
        <v>112</v>
      </c>
      <c r="C2" s="102"/>
      <c r="D2" s="102"/>
      <c r="E2" s="102"/>
      <c r="F2" s="102"/>
      <c r="G2" s="102"/>
      <c r="H2" s="102"/>
    </row>
    <row r="3" spans="1:8" ht="18" customHeight="1" x14ac:dyDescent="0.35">
      <c r="B3" s="103" t="s">
        <v>113</v>
      </c>
      <c r="C3" s="103"/>
      <c r="D3" s="103"/>
      <c r="E3" s="103"/>
      <c r="F3" s="103"/>
      <c r="G3" s="103"/>
      <c r="H3" s="103"/>
    </row>
    <row r="4" spans="1:8" ht="9.75" customHeight="1" x14ac:dyDescent="0.35"/>
    <row r="5" spans="1:8" ht="19.5" customHeight="1" x14ac:dyDescent="0.35">
      <c r="A5" s="79"/>
      <c r="B5" s="51" t="s">
        <v>114</v>
      </c>
      <c r="C5" s="51" t="s">
        <v>115</v>
      </c>
      <c r="D5" s="51" t="s">
        <v>116</v>
      </c>
      <c r="E5" s="51" t="s">
        <v>117</v>
      </c>
      <c r="F5" s="51" t="s">
        <v>118</v>
      </c>
      <c r="G5" s="51" t="s">
        <v>119</v>
      </c>
      <c r="H5" s="51" t="s">
        <v>120</v>
      </c>
    </row>
    <row r="6" spans="1:8" ht="21.75" customHeight="1" x14ac:dyDescent="0.35">
      <c r="B6" s="101" t="s">
        <v>121</v>
      </c>
      <c r="C6" s="101"/>
      <c r="D6" s="101"/>
      <c r="E6" s="101"/>
      <c r="F6" s="101"/>
      <c r="G6" s="101"/>
      <c r="H6" s="101"/>
    </row>
    <row r="7" spans="1:8" ht="15.75" customHeight="1" x14ac:dyDescent="0.35">
      <c r="B7" s="23" t="s">
        <v>122</v>
      </c>
      <c r="C7" s="24"/>
      <c r="D7" s="24"/>
      <c r="E7" s="24"/>
      <c r="F7" s="52">
        <f>IFERROR(C7+D7+E7,0)</f>
        <v>0</v>
      </c>
      <c r="G7" s="53">
        <f>'📊 Q1 Tracker'!F8</f>
        <v>0</v>
      </c>
      <c r="H7" s="25">
        <f>IFERROR(F7-G7,0)</f>
        <v>0</v>
      </c>
    </row>
    <row r="8" spans="1:8" ht="15.75" customHeight="1" x14ac:dyDescent="0.35">
      <c r="B8" s="23" t="s">
        <v>123</v>
      </c>
      <c r="C8" s="24"/>
      <c r="D8" s="24"/>
      <c r="E8" s="24"/>
      <c r="F8" s="52">
        <f>IFERROR(C8+D8+E8,0)</f>
        <v>0</v>
      </c>
      <c r="G8" s="53">
        <f>'📊 Q1 Tracker'!F9</f>
        <v>0</v>
      </c>
      <c r="H8" s="25">
        <f>IFERROR(F8-G8,0)</f>
        <v>0</v>
      </c>
    </row>
    <row r="9" spans="1:8" ht="15.75" customHeight="1" x14ac:dyDescent="0.35">
      <c r="B9" s="23" t="s">
        <v>124</v>
      </c>
      <c r="C9" s="24"/>
      <c r="D9" s="24"/>
      <c r="E9" s="24"/>
      <c r="F9" s="52">
        <f>IFERROR(C9+D9+E9,0)</f>
        <v>0</v>
      </c>
      <c r="G9" s="53">
        <f>'📊 Q1 Tracker'!F10</f>
        <v>0</v>
      </c>
      <c r="H9" s="25">
        <f>IFERROR(F9-G9,0)</f>
        <v>0</v>
      </c>
    </row>
    <row r="10" spans="1:8" ht="18" customHeight="1" x14ac:dyDescent="0.35">
      <c r="B10" s="31" t="s">
        <v>125</v>
      </c>
      <c r="C10" s="32">
        <f>SUM(C7:C9)</f>
        <v>0</v>
      </c>
      <c r="D10" s="32">
        <f>SUM(D7:D9)</f>
        <v>0</v>
      </c>
      <c r="E10" s="32">
        <f>SUM(E7:E9)</f>
        <v>0</v>
      </c>
      <c r="F10" s="32">
        <f>SUM(F7:F9)</f>
        <v>0</v>
      </c>
      <c r="G10" s="54">
        <f>'📊 Q1 Tracker'!F12</f>
        <v>0</v>
      </c>
      <c r="H10" s="32">
        <f>IFERROR(F10-G10,0)</f>
        <v>0</v>
      </c>
    </row>
    <row r="11" spans="1:8" ht="7.5" customHeight="1" x14ac:dyDescent="0.35"/>
    <row r="12" spans="1:8" ht="21.75" customHeight="1" x14ac:dyDescent="0.35">
      <c r="B12" s="101" t="s">
        <v>126</v>
      </c>
      <c r="C12" s="101"/>
      <c r="D12" s="101"/>
      <c r="E12" s="101"/>
      <c r="F12" s="101"/>
      <c r="G12" s="101"/>
      <c r="H12" s="101"/>
    </row>
    <row r="13" spans="1:8" ht="15.75" customHeight="1" x14ac:dyDescent="0.35">
      <c r="B13" s="23" t="s">
        <v>51</v>
      </c>
      <c r="C13" s="24"/>
      <c r="D13" s="24"/>
      <c r="E13" s="24"/>
      <c r="F13" s="52">
        <f t="shared" ref="F13:F21" si="0">IFERROR(C13+D13+E13,0)</f>
        <v>0</v>
      </c>
      <c r="G13" s="53">
        <f>'📊 Q1 Tracker'!F15</f>
        <v>0</v>
      </c>
      <c r="H13" s="25">
        <f t="shared" ref="H13:H22" si="1">IFERROR(F13-G13,0)</f>
        <v>0</v>
      </c>
    </row>
    <row r="14" spans="1:8" ht="15.75" customHeight="1" x14ac:dyDescent="0.35">
      <c r="B14" s="23" t="s">
        <v>127</v>
      </c>
      <c r="C14" s="24"/>
      <c r="D14" s="24"/>
      <c r="E14" s="24"/>
      <c r="F14" s="52">
        <f t="shared" si="0"/>
        <v>0</v>
      </c>
      <c r="G14" s="53">
        <f>'📊 Q1 Tracker'!F16</f>
        <v>0</v>
      </c>
      <c r="H14" s="25">
        <f t="shared" si="1"/>
        <v>0</v>
      </c>
    </row>
    <row r="15" spans="1:8" ht="15.75" customHeight="1" x14ac:dyDescent="0.35">
      <c r="B15" s="23" t="s">
        <v>128</v>
      </c>
      <c r="C15" s="24"/>
      <c r="D15" s="24"/>
      <c r="E15" s="24"/>
      <c r="F15" s="52">
        <f t="shared" si="0"/>
        <v>0</v>
      </c>
      <c r="G15" s="53">
        <f>'📊 Q1 Tracker'!F18</f>
        <v>0</v>
      </c>
      <c r="H15" s="25">
        <f t="shared" si="1"/>
        <v>0</v>
      </c>
    </row>
    <row r="16" spans="1:8" ht="15.75" customHeight="1" x14ac:dyDescent="0.35">
      <c r="B16" s="23" t="s">
        <v>54</v>
      </c>
      <c r="C16" s="24"/>
      <c r="D16" s="24"/>
      <c r="E16" s="24"/>
      <c r="F16" s="52">
        <f t="shared" si="0"/>
        <v>0</v>
      </c>
      <c r="G16" s="53">
        <f>'📊 Q1 Tracker'!F19</f>
        <v>0</v>
      </c>
      <c r="H16" s="25">
        <f t="shared" si="1"/>
        <v>0</v>
      </c>
    </row>
    <row r="17" spans="2:8" ht="15.75" customHeight="1" x14ac:dyDescent="0.35">
      <c r="B17" s="23" t="s">
        <v>129</v>
      </c>
      <c r="C17" s="24"/>
      <c r="D17" s="24"/>
      <c r="E17" s="24"/>
      <c r="F17" s="52">
        <f t="shared" si="0"/>
        <v>0</v>
      </c>
      <c r="G17" s="53">
        <f>'📊 Q1 Tracker'!F20</f>
        <v>0</v>
      </c>
      <c r="H17" s="25">
        <f t="shared" si="1"/>
        <v>0</v>
      </c>
    </row>
    <row r="18" spans="2:8" ht="15.75" customHeight="1" x14ac:dyDescent="0.35">
      <c r="B18" s="23" t="s">
        <v>56</v>
      </c>
      <c r="C18" s="24"/>
      <c r="D18" s="24"/>
      <c r="E18" s="24"/>
      <c r="F18" s="52">
        <f t="shared" si="0"/>
        <v>0</v>
      </c>
      <c r="G18" s="53">
        <f>'📊 Q1 Tracker'!F21</f>
        <v>0</v>
      </c>
      <c r="H18" s="25">
        <f t="shared" si="1"/>
        <v>0</v>
      </c>
    </row>
    <row r="19" spans="2:8" ht="15.75" customHeight="1" x14ac:dyDescent="0.35">
      <c r="B19" s="23" t="s">
        <v>130</v>
      </c>
      <c r="C19" s="24"/>
      <c r="D19" s="24"/>
      <c r="E19" s="24"/>
      <c r="F19" s="52">
        <f t="shared" si="0"/>
        <v>0</v>
      </c>
      <c r="G19" s="53">
        <f>'📊 Q1 Tracker'!F22</f>
        <v>0</v>
      </c>
      <c r="H19" s="25">
        <f t="shared" si="1"/>
        <v>0</v>
      </c>
    </row>
    <row r="20" spans="2:8" ht="15.75" customHeight="1" x14ac:dyDescent="0.35">
      <c r="B20" s="23" t="s">
        <v>131</v>
      </c>
      <c r="C20" s="24"/>
      <c r="D20" s="24"/>
      <c r="E20" s="24"/>
      <c r="F20" s="52">
        <f t="shared" si="0"/>
        <v>0</v>
      </c>
      <c r="G20" s="53">
        <f>'📊 Q1 Tracker'!F23</f>
        <v>0</v>
      </c>
      <c r="H20" s="25">
        <f t="shared" si="1"/>
        <v>0</v>
      </c>
    </row>
    <row r="21" spans="2:8" ht="15.75" customHeight="1" x14ac:dyDescent="0.35">
      <c r="B21" s="23" t="s">
        <v>132</v>
      </c>
      <c r="C21" s="24"/>
      <c r="D21" s="24"/>
      <c r="E21" s="24"/>
      <c r="F21" s="52">
        <f t="shared" si="0"/>
        <v>0</v>
      </c>
      <c r="G21" s="53">
        <f>'📊 Q1 Tracker'!F26</f>
        <v>0</v>
      </c>
      <c r="H21" s="25">
        <f t="shared" si="1"/>
        <v>0</v>
      </c>
    </row>
    <row r="22" spans="2:8" ht="18" customHeight="1" x14ac:dyDescent="0.35">
      <c r="B22" s="31" t="s">
        <v>63</v>
      </c>
      <c r="C22" s="32">
        <f>SUM(C13:C21)</f>
        <v>0</v>
      </c>
      <c r="D22" s="32">
        <f>SUM(D13:D21)</f>
        <v>0</v>
      </c>
      <c r="E22" s="32">
        <f>SUM(E13:E21)</f>
        <v>0</v>
      </c>
      <c r="F22" s="32">
        <f>SUM(F13:F21)</f>
        <v>0</v>
      </c>
      <c r="G22" s="54">
        <f>'📊 Q1 Tracker'!F28</f>
        <v>0</v>
      </c>
      <c r="H22" s="32">
        <f t="shared" si="1"/>
        <v>0</v>
      </c>
    </row>
    <row r="23" spans="2:8" ht="7.5" customHeight="1" x14ac:dyDescent="0.35"/>
    <row r="24" spans="2:8" ht="21.75" customHeight="1" x14ac:dyDescent="0.35">
      <c r="B24" s="101" t="s">
        <v>133</v>
      </c>
      <c r="C24" s="101"/>
      <c r="D24" s="101"/>
      <c r="E24" s="101"/>
      <c r="F24" s="101"/>
      <c r="G24" s="101"/>
      <c r="H24" s="101"/>
    </row>
    <row r="25" spans="2:8" ht="15.75" customHeight="1" x14ac:dyDescent="0.35">
      <c r="B25" s="23" t="s">
        <v>65</v>
      </c>
      <c r="C25" s="24"/>
      <c r="D25" s="24"/>
      <c r="E25" s="24"/>
      <c r="F25" s="52">
        <f t="shared" ref="F25:F31" si="2">IFERROR(C25+D25+E25,0)</f>
        <v>0</v>
      </c>
      <c r="G25" s="53">
        <f>'📊 Q1 Tracker'!F31</f>
        <v>0</v>
      </c>
      <c r="H25" s="25">
        <f t="shared" ref="H25:H32" si="3">IFERROR(F25-G25,0)</f>
        <v>0</v>
      </c>
    </row>
    <row r="26" spans="2:8" ht="15.75" customHeight="1" x14ac:dyDescent="0.35">
      <c r="B26" s="23" t="s">
        <v>66</v>
      </c>
      <c r="C26" s="24"/>
      <c r="D26" s="24"/>
      <c r="E26" s="24"/>
      <c r="F26" s="52">
        <f t="shared" si="2"/>
        <v>0</v>
      </c>
      <c r="G26" s="53">
        <f>'📊 Q1 Tracker'!F32</f>
        <v>0</v>
      </c>
      <c r="H26" s="25">
        <f t="shared" si="3"/>
        <v>0</v>
      </c>
    </row>
    <row r="27" spans="2:8" ht="15.75" customHeight="1" x14ac:dyDescent="0.35">
      <c r="B27" s="23" t="s">
        <v>134</v>
      </c>
      <c r="C27" s="24"/>
      <c r="D27" s="24"/>
      <c r="E27" s="24"/>
      <c r="F27" s="52">
        <f t="shared" si="2"/>
        <v>0</v>
      </c>
      <c r="G27" s="53">
        <f>'📊 Q1 Tracker'!F33</f>
        <v>0</v>
      </c>
      <c r="H27" s="25">
        <f t="shared" si="3"/>
        <v>0</v>
      </c>
    </row>
    <row r="28" spans="2:8" ht="15.75" customHeight="1" x14ac:dyDescent="0.35">
      <c r="B28" s="23" t="s">
        <v>135</v>
      </c>
      <c r="C28" s="24"/>
      <c r="D28" s="24"/>
      <c r="E28" s="24"/>
      <c r="F28" s="52">
        <f t="shared" si="2"/>
        <v>0</v>
      </c>
      <c r="G28" s="53">
        <f>'📊 Q1 Tracker'!F34</f>
        <v>0</v>
      </c>
      <c r="H28" s="25">
        <f t="shared" si="3"/>
        <v>0</v>
      </c>
    </row>
    <row r="29" spans="2:8" ht="15.75" customHeight="1" x14ac:dyDescent="0.35">
      <c r="B29" s="23" t="s">
        <v>69</v>
      </c>
      <c r="C29" s="24"/>
      <c r="D29" s="24"/>
      <c r="E29" s="24"/>
      <c r="F29" s="52">
        <f t="shared" si="2"/>
        <v>0</v>
      </c>
      <c r="G29" s="53">
        <f>'📊 Q1 Tracker'!F35</f>
        <v>0</v>
      </c>
      <c r="H29" s="25">
        <f t="shared" si="3"/>
        <v>0</v>
      </c>
    </row>
    <row r="30" spans="2:8" ht="15.75" customHeight="1" x14ac:dyDescent="0.35">
      <c r="B30" s="23" t="s">
        <v>136</v>
      </c>
      <c r="C30" s="24"/>
      <c r="D30" s="24"/>
      <c r="E30" s="24"/>
      <c r="F30" s="52">
        <f t="shared" si="2"/>
        <v>0</v>
      </c>
      <c r="G30" s="53">
        <f>'📊 Q1 Tracker'!F36</f>
        <v>0</v>
      </c>
      <c r="H30" s="25">
        <f t="shared" si="3"/>
        <v>0</v>
      </c>
    </row>
    <row r="31" spans="2:8" ht="15.75" customHeight="1" x14ac:dyDescent="0.35">
      <c r="B31" s="23" t="s">
        <v>137</v>
      </c>
      <c r="C31" s="24"/>
      <c r="D31" s="24"/>
      <c r="E31" s="24"/>
      <c r="F31" s="52">
        <f t="shared" si="2"/>
        <v>0</v>
      </c>
      <c r="G31" s="53">
        <f>'📊 Q1 Tracker'!F41</f>
        <v>0</v>
      </c>
      <c r="H31" s="25">
        <f t="shared" si="3"/>
        <v>0</v>
      </c>
    </row>
    <row r="32" spans="2:8" ht="18" customHeight="1" x14ac:dyDescent="0.35">
      <c r="B32" s="31" t="s">
        <v>77</v>
      </c>
      <c r="C32" s="32">
        <f>SUM(C25:C31)</f>
        <v>0</v>
      </c>
      <c r="D32" s="32">
        <f>SUM(D25:D31)</f>
        <v>0</v>
      </c>
      <c r="E32" s="32">
        <f>SUM(E25:E31)</f>
        <v>0</v>
      </c>
      <c r="F32" s="32">
        <f>SUM(F25:F31)</f>
        <v>0</v>
      </c>
      <c r="G32" s="54">
        <f>'📊 Q1 Tracker'!F43</f>
        <v>0</v>
      </c>
      <c r="H32" s="32">
        <f t="shared" si="3"/>
        <v>0</v>
      </c>
    </row>
    <row r="33" spans="2:8" ht="7.5" customHeight="1" x14ac:dyDescent="0.35"/>
    <row r="34" spans="2:8" ht="21.75" customHeight="1" x14ac:dyDescent="0.35">
      <c r="B34" s="101" t="s">
        <v>138</v>
      </c>
      <c r="C34" s="101"/>
      <c r="D34" s="101"/>
      <c r="E34" s="101"/>
      <c r="F34" s="101"/>
      <c r="G34" s="101"/>
      <c r="H34" s="101"/>
    </row>
    <row r="35" spans="2:8" ht="15.75" customHeight="1" x14ac:dyDescent="0.35">
      <c r="B35" s="23" t="s">
        <v>80</v>
      </c>
      <c r="C35" s="24"/>
      <c r="D35" s="24"/>
      <c r="E35" s="24"/>
      <c r="F35" s="52">
        <f>IFERROR(C35+D35+E35,0)</f>
        <v>0</v>
      </c>
      <c r="G35" s="53">
        <f>'📊 Q1 Tracker'!F48</f>
        <v>0</v>
      </c>
      <c r="H35" s="25">
        <f>IFERROR(F35-G35,0)</f>
        <v>0</v>
      </c>
    </row>
    <row r="36" spans="2:8" ht="15.75" customHeight="1" x14ac:dyDescent="0.35">
      <c r="B36" s="23" t="s">
        <v>139</v>
      </c>
      <c r="C36" s="24"/>
      <c r="D36" s="24"/>
      <c r="E36" s="24"/>
      <c r="F36" s="52">
        <f>IFERROR(C36+D36+E36,0)</f>
        <v>0</v>
      </c>
      <c r="G36" s="53">
        <f>'📊 Q1 Tracker'!F49</f>
        <v>0</v>
      </c>
      <c r="H36" s="25">
        <f>IFERROR(F36-G36,0)</f>
        <v>0</v>
      </c>
    </row>
    <row r="37" spans="2:8" ht="15.75" customHeight="1" x14ac:dyDescent="0.35">
      <c r="B37" s="23" t="s">
        <v>82</v>
      </c>
      <c r="C37" s="24"/>
      <c r="D37" s="24"/>
      <c r="E37" s="24"/>
      <c r="F37" s="52">
        <f>IFERROR(C37+D37+E37,0)</f>
        <v>0</v>
      </c>
      <c r="G37" s="53">
        <f>'📊 Q1 Tracker'!F50</f>
        <v>0</v>
      </c>
      <c r="H37" s="25">
        <f>IFERROR(F37-G37,0)</f>
        <v>0</v>
      </c>
    </row>
    <row r="38" spans="2:8" ht="15.75" customHeight="1" x14ac:dyDescent="0.35">
      <c r="B38" s="23" t="s">
        <v>140</v>
      </c>
      <c r="C38" s="24"/>
      <c r="D38" s="24"/>
      <c r="E38" s="24"/>
      <c r="F38" s="52">
        <f>IFERROR(C38+D38+E38,0)</f>
        <v>0</v>
      </c>
      <c r="G38" s="53">
        <f>'📊 Q1 Tracker'!F51</f>
        <v>0</v>
      </c>
      <c r="H38" s="25">
        <f>IFERROR(F38-G38,0)</f>
        <v>0</v>
      </c>
    </row>
    <row r="39" spans="2:8" ht="18" customHeight="1" x14ac:dyDescent="0.35">
      <c r="B39" s="31" t="s">
        <v>84</v>
      </c>
      <c r="C39" s="32">
        <f>SUM(C35:C38)</f>
        <v>0</v>
      </c>
      <c r="D39" s="32">
        <f>SUM(D35:D38)</f>
        <v>0</v>
      </c>
      <c r="E39" s="32">
        <f>SUM(E35:E38)</f>
        <v>0</v>
      </c>
      <c r="F39" s="32">
        <f>SUM(F35:F38)</f>
        <v>0</v>
      </c>
      <c r="G39" s="54">
        <f>'📊 Q1 Tracker'!F52</f>
        <v>0</v>
      </c>
      <c r="H39" s="32">
        <f>IFERROR(F39-G39,0)</f>
        <v>0</v>
      </c>
    </row>
    <row r="40" spans="2:8" ht="7.5" customHeight="1" x14ac:dyDescent="0.35"/>
    <row r="41" spans="2:8" ht="21.75" customHeight="1" x14ac:dyDescent="0.35">
      <c r="B41" s="101" t="s">
        <v>141</v>
      </c>
      <c r="C41" s="101"/>
      <c r="D41" s="101"/>
      <c r="E41" s="101"/>
      <c r="F41" s="101"/>
      <c r="G41" s="101"/>
      <c r="H41" s="101"/>
    </row>
    <row r="42" spans="2:8" ht="15.75" customHeight="1" x14ac:dyDescent="0.35">
      <c r="B42" s="23" t="s">
        <v>142</v>
      </c>
      <c r="C42" s="24"/>
      <c r="D42" s="24"/>
      <c r="E42" s="24"/>
      <c r="F42" s="52">
        <f t="shared" ref="F42:F47" si="4">IFERROR(C42+D42+E42,0)</f>
        <v>0</v>
      </c>
      <c r="G42" s="53">
        <f>'📊 Q1 Tracker'!F55</f>
        <v>0</v>
      </c>
      <c r="H42" s="25">
        <f t="shared" ref="H42:H48" si="5">IFERROR(F42-G42,0)</f>
        <v>0</v>
      </c>
    </row>
    <row r="43" spans="2:8" ht="15.75" customHeight="1" x14ac:dyDescent="0.35">
      <c r="B43" s="23" t="s">
        <v>143</v>
      </c>
      <c r="C43" s="24"/>
      <c r="D43" s="24"/>
      <c r="E43" s="24"/>
      <c r="F43" s="52">
        <f t="shared" si="4"/>
        <v>0</v>
      </c>
      <c r="G43" s="53">
        <f>'📊 Q1 Tracker'!F56</f>
        <v>0</v>
      </c>
      <c r="H43" s="25">
        <f t="shared" si="5"/>
        <v>0</v>
      </c>
    </row>
    <row r="44" spans="2:8" ht="15.75" customHeight="1" x14ac:dyDescent="0.35">
      <c r="B44" s="23" t="s">
        <v>88</v>
      </c>
      <c r="C44" s="24"/>
      <c r="D44" s="24"/>
      <c r="E44" s="24"/>
      <c r="F44" s="52">
        <f t="shared" si="4"/>
        <v>0</v>
      </c>
      <c r="G44" s="53">
        <f>'📊 Q1 Tracker'!F57</f>
        <v>0</v>
      </c>
      <c r="H44" s="25">
        <f t="shared" si="5"/>
        <v>0</v>
      </c>
    </row>
    <row r="45" spans="2:8" ht="15.75" customHeight="1" x14ac:dyDescent="0.35">
      <c r="B45" s="23" t="s">
        <v>90</v>
      </c>
      <c r="C45" s="24"/>
      <c r="D45" s="24"/>
      <c r="E45" s="24"/>
      <c r="F45" s="52">
        <f t="shared" si="4"/>
        <v>0</v>
      </c>
      <c r="G45" s="53">
        <f>'📊 Q1 Tracker'!F59</f>
        <v>0</v>
      </c>
      <c r="H45" s="25">
        <f t="shared" si="5"/>
        <v>0</v>
      </c>
    </row>
    <row r="46" spans="2:8" ht="15.75" customHeight="1" x14ac:dyDescent="0.35">
      <c r="B46" s="23" t="s">
        <v>144</v>
      </c>
      <c r="C46" s="24"/>
      <c r="D46" s="24"/>
      <c r="E46" s="24"/>
      <c r="F46" s="52">
        <f t="shared" si="4"/>
        <v>0</v>
      </c>
      <c r="G46" s="53">
        <f>'📊 Q1 Tracker'!F60</f>
        <v>0</v>
      </c>
      <c r="H46" s="25">
        <f t="shared" si="5"/>
        <v>0</v>
      </c>
    </row>
    <row r="47" spans="2:8" ht="15.75" customHeight="1" x14ac:dyDescent="0.35">
      <c r="B47" s="23" t="s">
        <v>93</v>
      </c>
      <c r="C47" s="24"/>
      <c r="D47" s="24"/>
      <c r="E47" s="24"/>
      <c r="F47" s="52">
        <f t="shared" si="4"/>
        <v>0</v>
      </c>
      <c r="G47" s="53">
        <f>'📊 Q1 Tracker'!F62</f>
        <v>0</v>
      </c>
      <c r="H47" s="25">
        <f t="shared" si="5"/>
        <v>0</v>
      </c>
    </row>
    <row r="48" spans="2:8" ht="18" customHeight="1" x14ac:dyDescent="0.35">
      <c r="B48" s="31" t="s">
        <v>94</v>
      </c>
      <c r="C48" s="32">
        <f>SUM(C42:C47)</f>
        <v>0</v>
      </c>
      <c r="D48" s="32">
        <f>SUM(D42:D47)</f>
        <v>0</v>
      </c>
      <c r="E48" s="32">
        <f>SUM(E42:E47)</f>
        <v>0</v>
      </c>
      <c r="F48" s="32">
        <f>SUM(F42:F47)</f>
        <v>0</v>
      </c>
      <c r="G48" s="54">
        <f>'📊 Q1 Tracker'!F63</f>
        <v>0</v>
      </c>
      <c r="H48" s="32">
        <f t="shared" si="5"/>
        <v>0</v>
      </c>
    </row>
    <row r="49" spans="2:8" ht="7.5" customHeight="1" x14ac:dyDescent="0.35"/>
    <row r="50" spans="2:8" ht="21.75" customHeight="1" x14ac:dyDescent="0.35">
      <c r="B50" s="101" t="s">
        <v>145</v>
      </c>
      <c r="C50" s="101"/>
      <c r="D50" s="101"/>
      <c r="E50" s="101"/>
      <c r="F50" s="101"/>
      <c r="G50" s="101"/>
      <c r="H50" s="101"/>
    </row>
    <row r="51" spans="2:8" ht="15.75" customHeight="1" x14ac:dyDescent="0.35">
      <c r="B51" s="55" t="s">
        <v>146</v>
      </c>
      <c r="F51" s="32">
        <f>F10</f>
        <v>0</v>
      </c>
      <c r="G51" s="56">
        <f>'📊 Q1 Tracker'!F12</f>
        <v>0</v>
      </c>
      <c r="H51" s="57">
        <f>IFERROR(F51-G51,0)</f>
        <v>0</v>
      </c>
    </row>
    <row r="52" spans="2:8" ht="15.75" customHeight="1" x14ac:dyDescent="0.35">
      <c r="B52" s="55" t="s">
        <v>147</v>
      </c>
      <c r="F52" s="32">
        <f>F22+F32</f>
        <v>0</v>
      </c>
      <c r="G52" s="56">
        <f>'📊 Q1 Tracker'!F45</f>
        <v>0</v>
      </c>
      <c r="H52" s="57">
        <f>IFERROR(F52-G52,0)</f>
        <v>0</v>
      </c>
    </row>
    <row r="53" spans="2:8" ht="15.75" customHeight="1" x14ac:dyDescent="0.35">
      <c r="B53" s="55" t="s">
        <v>148</v>
      </c>
      <c r="F53" s="32">
        <f>F39</f>
        <v>0</v>
      </c>
      <c r="G53" s="56">
        <f>'📊 Q1 Tracker'!F52</f>
        <v>0</v>
      </c>
      <c r="H53" s="57">
        <f>IFERROR(F53-G53,0)</f>
        <v>0</v>
      </c>
    </row>
    <row r="54" spans="2:8" ht="15.75" customHeight="1" x14ac:dyDescent="0.35">
      <c r="B54" s="55" t="s">
        <v>149</v>
      </c>
      <c r="F54" s="32">
        <f>F48</f>
        <v>0</v>
      </c>
      <c r="G54" s="56">
        <f>'📊 Q1 Tracker'!F63</f>
        <v>0</v>
      </c>
      <c r="H54" s="57">
        <f>IFERROR(F54-G54,0)</f>
        <v>0</v>
      </c>
    </row>
    <row r="55" spans="2:8" ht="15.75" customHeight="1" x14ac:dyDescent="0.35">
      <c r="B55" s="55" t="s">
        <v>150</v>
      </c>
      <c r="F55" s="32">
        <f>F10-F22-F32-F39-F48</f>
        <v>0</v>
      </c>
      <c r="G55" s="56">
        <f>'📊 Q1 Tracker'!F8-'📊 Q1 Tracker'!F45-'📊 Q1 Tracker'!F52-'📊 Q1 Tracker'!F63</f>
        <v>0</v>
      </c>
      <c r="H55" s="57">
        <f>IFERROR(F55-G55,0)</f>
        <v>0</v>
      </c>
    </row>
    <row r="56" spans="2:8" x14ac:dyDescent="0.35"/>
    <row r="57" spans="2:8" ht="18" customHeight="1" x14ac:dyDescent="0.35">
      <c r="B57" s="107" t="s">
        <v>235</v>
      </c>
      <c r="C57" s="107"/>
      <c r="D57" s="107"/>
      <c r="E57" s="107"/>
      <c r="F57" s="107"/>
      <c r="G57" s="107"/>
      <c r="H57" s="107"/>
    </row>
    <row r="58" spans="2:8" x14ac:dyDescent="0.35"/>
    <row r="59" spans="2:8" x14ac:dyDescent="0.35"/>
    <row r="60" spans="2:8" x14ac:dyDescent="0.35"/>
    <row r="61" spans="2:8" x14ac:dyDescent="0.35"/>
  </sheetData>
  <mergeCells count="9">
    <mergeCell ref="B57:H57"/>
    <mergeCell ref="B6:H6"/>
    <mergeCell ref="B12:H12"/>
    <mergeCell ref="B24:H24"/>
    <mergeCell ref="B34:H34"/>
    <mergeCell ref="B41:H41"/>
    <mergeCell ref="B50:H50"/>
    <mergeCell ref="B2:H2"/>
    <mergeCell ref="B3:H3"/>
  </mergeCells>
  <hyperlinks>
    <hyperlink ref="B57:H57" r:id="rId1" display="insightswsc.com  |  INSIGHTS Newsletter  |  © 2026 InsightsWSC" xr:uid="{7A34C80D-BF43-4DBE-A1F2-B2CCF0EE738D}"/>
  </hyperlink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3"/>
  <sheetViews>
    <sheetView showGridLines="0" zoomScaleNormal="100" workbookViewId="0">
      <selection activeCell="A34" sqref="A34:XFD1048576"/>
    </sheetView>
  </sheetViews>
  <sheetFormatPr defaultColWidth="0" defaultRowHeight="14.5" zeroHeight="1" x14ac:dyDescent="0.35"/>
  <cols>
    <col min="1" max="1" width="2" customWidth="1"/>
    <col min="2" max="2" width="30" customWidth="1"/>
    <col min="3" max="6" width="18" customWidth="1"/>
    <col min="7" max="7" width="4" customWidth="1"/>
    <col min="8" max="9" width="8.7265625" customWidth="1"/>
    <col min="10" max="16384" width="8.7265625" hidden="1"/>
  </cols>
  <sheetData>
    <row r="1" spans="2:6" ht="7.5" customHeight="1" x14ac:dyDescent="0.35"/>
    <row r="2" spans="2:6" ht="37.5" customHeight="1" x14ac:dyDescent="0.35">
      <c r="B2" s="98" t="s">
        <v>151</v>
      </c>
      <c r="C2" s="98"/>
      <c r="D2" s="98"/>
      <c r="E2" s="98"/>
      <c r="F2" s="98"/>
    </row>
    <row r="3" spans="2:6" ht="18" customHeight="1" x14ac:dyDescent="0.35">
      <c r="B3" s="99" t="s">
        <v>152</v>
      </c>
      <c r="C3" s="99"/>
      <c r="D3" s="99"/>
      <c r="E3" s="99"/>
      <c r="F3" s="99"/>
    </row>
    <row r="4" spans="2:6" ht="9.75" customHeight="1" x14ac:dyDescent="0.35"/>
    <row r="5" spans="2:6" ht="21.75" customHeight="1" x14ac:dyDescent="0.35">
      <c r="B5" s="87" t="s">
        <v>153</v>
      </c>
      <c r="C5" s="87"/>
      <c r="D5" s="87"/>
      <c r="E5" s="87"/>
      <c r="F5" s="87"/>
    </row>
    <row r="6" spans="2:6" ht="18" customHeight="1" x14ac:dyDescent="0.35">
      <c r="B6" s="83" t="s">
        <v>114</v>
      </c>
      <c r="C6" s="83" t="s">
        <v>119</v>
      </c>
      <c r="D6" s="83" t="s">
        <v>42</v>
      </c>
      <c r="E6" s="83" t="s">
        <v>154</v>
      </c>
      <c r="F6" s="83" t="s">
        <v>155</v>
      </c>
    </row>
    <row r="7" spans="2:6" ht="18" customHeight="1" x14ac:dyDescent="0.35">
      <c r="B7" s="58" t="s">
        <v>156</v>
      </c>
      <c r="C7" s="25">
        <f>'📊 Q1 Tracker'!F28</f>
        <v>0</v>
      </c>
      <c r="D7" s="27">
        <f>'📊 Q1 Tracker'!I77</f>
        <v>0</v>
      </c>
      <c r="E7" s="59" t="s">
        <v>19</v>
      </c>
      <c r="F7" s="60" t="str">
        <f>IFERROR(IF(D7&lt;=0.5,"✓ ON TRACK","⚠ OVER BUDGET"),"-")</f>
        <v>✓ ON TRACK</v>
      </c>
    </row>
    <row r="8" spans="2:6" ht="18" customHeight="1" x14ac:dyDescent="0.35">
      <c r="B8" s="58" t="s">
        <v>157</v>
      </c>
      <c r="C8" s="25">
        <f>'📊 Q1 Tracker'!F43</f>
        <v>0</v>
      </c>
      <c r="D8" s="27">
        <f>'📊 Q1 Tracker'!I78</f>
        <v>0</v>
      </c>
      <c r="E8" s="59" t="s">
        <v>22</v>
      </c>
      <c r="F8" s="60" t="str">
        <f>IFERROR(IF(D8&lt;=0.15,"✓ ON TRACK","⚠ OVER BUDGET"),"-")</f>
        <v>✓ ON TRACK</v>
      </c>
    </row>
    <row r="9" spans="2:6" ht="18" customHeight="1" x14ac:dyDescent="0.35">
      <c r="B9" s="58" t="s">
        <v>158</v>
      </c>
      <c r="C9" s="25">
        <f>'📊 Q1 Tracker'!F52</f>
        <v>0</v>
      </c>
      <c r="D9" s="27">
        <f>'📊 Q1 Tracker'!I79</f>
        <v>0</v>
      </c>
      <c r="E9" s="59" t="s">
        <v>159</v>
      </c>
      <c r="F9" s="60" t="str">
        <f>IFERROR(IF(D9&gt;=0.1,"✓ ON TRACK","⚠ NEEDS WORK"),"-")</f>
        <v>⚠ NEEDS WORK</v>
      </c>
    </row>
    <row r="10" spans="2:6" ht="18" customHeight="1" x14ac:dyDescent="0.35">
      <c r="B10" s="58" t="s">
        <v>160</v>
      </c>
      <c r="C10" s="25">
        <f>'📊 Q1 Tracker'!F63</f>
        <v>0</v>
      </c>
      <c r="D10" s="27">
        <f>'📊 Q1 Tracker'!I80</f>
        <v>0</v>
      </c>
      <c r="E10" s="59" t="s">
        <v>161</v>
      </c>
      <c r="F10" s="60" t="str">
        <f>IFERROR(IF(D10&gt;=0.2,"✓ ON TRACK","⚠ NEEDS WORK"),"-")</f>
        <v>⚠ NEEDS WORK</v>
      </c>
    </row>
    <row r="11" spans="2:6" ht="18" customHeight="1" x14ac:dyDescent="0.35">
      <c r="B11" s="58" t="s">
        <v>162</v>
      </c>
      <c r="C11" s="25">
        <f>'📊 Q1 Tracker'!F72</f>
        <v>0</v>
      </c>
      <c r="D11" s="27">
        <f>'📊 Q1 Tracker'!I81</f>
        <v>0</v>
      </c>
      <c r="E11" s="59" t="s">
        <v>163</v>
      </c>
      <c r="F11" s="60" t="str">
        <f>IFERROR(IF(D11&gt;=0,"✓ ON TRACK","⚠ NEEDS WORK"),"-")</f>
        <v>✓ ON TRACK</v>
      </c>
    </row>
    <row r="12" spans="2:6" ht="7.5" customHeight="1" x14ac:dyDescent="0.35"/>
    <row r="13" spans="2:6" ht="21.75" customHeight="1" x14ac:dyDescent="0.35">
      <c r="B13" s="87" t="s">
        <v>164</v>
      </c>
      <c r="C13" s="87"/>
      <c r="D13" s="87"/>
      <c r="E13" s="87"/>
      <c r="F13" s="87"/>
    </row>
    <row r="14" spans="2:6" ht="49.5" customHeight="1" x14ac:dyDescent="0.35">
      <c r="B14" s="106" t="str">
        <f>IFERROR(IF(AND('📊 Q1 Tracker'!I79&gt;=0.1,'📊 Q1 Tracker'!I80&gt;=0.15),"RICH STAFF ✓  —  You are paying yourself and securing your future. Keep going.",IF('📊 Q1 Tracker'!I79&gt;=0.1,"ASPIRING RICH STAFF  —  You are saving but not yet investing enough. Grow the investment column.","POOR STAFF  —  You are spending more than you are keeping. Q2 is your reset.")),"-")</f>
        <v>POOR STAFF  —  You are spending more than you are keeping. Q2 is your reset.</v>
      </c>
      <c r="C14" s="106"/>
      <c r="D14" s="106"/>
      <c r="E14" s="106"/>
      <c r="F14" s="106"/>
    </row>
    <row r="15" spans="2:6" ht="7.5" customHeight="1" x14ac:dyDescent="0.35"/>
    <row r="16" spans="2:6" ht="21.75" customHeight="1" x14ac:dyDescent="0.35">
      <c r="B16" s="105" t="s">
        <v>165</v>
      </c>
      <c r="C16" s="105"/>
      <c r="D16" s="105"/>
      <c r="E16" s="105"/>
      <c r="F16" s="105"/>
    </row>
    <row r="17" spans="2:6" ht="15.75" customHeight="1" x14ac:dyDescent="0.35">
      <c r="B17" s="84" t="s">
        <v>166</v>
      </c>
      <c r="C17" s="84" t="s">
        <v>167</v>
      </c>
      <c r="D17" s="84" t="s">
        <v>168</v>
      </c>
      <c r="E17" s="84" t="s">
        <v>169</v>
      </c>
      <c r="F17" s="84" t="s">
        <v>170</v>
      </c>
    </row>
    <row r="18" spans="2:6" ht="30" customHeight="1" x14ac:dyDescent="0.35">
      <c r="B18" s="20" t="s">
        <v>171</v>
      </c>
      <c r="C18" s="61">
        <f>IFERROR(('📊 Q1 Tracker'!F52+'📊 Q1 Tracker'!F63)/'📊 Q1 Tracker'!F8,0)</f>
        <v>0</v>
      </c>
      <c r="D18" s="62" t="s">
        <v>172</v>
      </c>
      <c r="E18" s="63" t="s">
        <v>173</v>
      </c>
      <c r="F18" s="64" t="s">
        <v>174</v>
      </c>
    </row>
    <row r="19" spans="2:6" ht="30" customHeight="1" x14ac:dyDescent="0.35">
      <c r="B19" s="20" t="s">
        <v>175</v>
      </c>
      <c r="C19" s="61">
        <f>IFERROR('📊 Q1 Tracker'!F45/'📊 Q1 Tracker'!F8,0)</f>
        <v>0</v>
      </c>
      <c r="D19" s="62" t="s">
        <v>176</v>
      </c>
      <c r="E19" s="63" t="s">
        <v>177</v>
      </c>
      <c r="F19" s="64" t="s">
        <v>174</v>
      </c>
    </row>
    <row r="20" spans="2:6" ht="30" customHeight="1" x14ac:dyDescent="0.35">
      <c r="B20" s="20" t="s">
        <v>178</v>
      </c>
      <c r="C20" s="65">
        <f>IFERROR('📊 Q1 Tracker'!F63/IF('📊 Q1 Tracker'!F52=0,1,'📊 Q1 Tracker'!F52),0)</f>
        <v>0</v>
      </c>
      <c r="D20" s="62" t="s">
        <v>179</v>
      </c>
      <c r="E20" s="63" t="s">
        <v>180</v>
      </c>
      <c r="F20" s="64" t="s">
        <v>174</v>
      </c>
    </row>
    <row r="21" spans="2:6" ht="30" customHeight="1" x14ac:dyDescent="0.35">
      <c r="B21" s="20" t="s">
        <v>181</v>
      </c>
      <c r="C21" s="61">
        <f>IFERROR(('📊 Q1 Tracker'!F72/'📊 Q1 Tracker'!F63)*4,0)</f>
        <v>0</v>
      </c>
      <c r="D21" s="62" t="s">
        <v>182</v>
      </c>
      <c r="E21" s="63" t="s">
        <v>183</v>
      </c>
      <c r="F21" s="64" t="s">
        <v>174</v>
      </c>
    </row>
    <row r="22" spans="2:6" ht="30" customHeight="1" x14ac:dyDescent="0.35">
      <c r="B22" s="20" t="s">
        <v>184</v>
      </c>
      <c r="C22" s="61">
        <f>IFERROR('📊 Q1 Tracker'!F39/'📊 Q1 Tracker'!F8,0)</f>
        <v>0</v>
      </c>
      <c r="D22" s="62" t="s">
        <v>185</v>
      </c>
      <c r="E22" s="63" t="s">
        <v>186</v>
      </c>
      <c r="F22" s="64" t="s">
        <v>174</v>
      </c>
    </row>
    <row r="23" spans="2:6" ht="7.5" customHeight="1" x14ac:dyDescent="0.35"/>
    <row r="24" spans="2:6" ht="21.75" customHeight="1" x14ac:dyDescent="0.35">
      <c r="B24" s="87" t="s">
        <v>187</v>
      </c>
      <c r="C24" s="87"/>
      <c r="D24" s="87"/>
      <c r="E24" s="87"/>
      <c r="F24" s="87"/>
    </row>
    <row r="25" spans="2:6" ht="27.75" customHeight="1" x14ac:dyDescent="0.35">
      <c r="B25" s="46" t="s">
        <v>188</v>
      </c>
      <c r="C25" s="104" t="s">
        <v>189</v>
      </c>
      <c r="D25" s="104"/>
      <c r="E25" s="104"/>
      <c r="F25" s="104"/>
    </row>
    <row r="26" spans="2:6" ht="27.75" customHeight="1" x14ac:dyDescent="0.35">
      <c r="B26" s="46" t="s">
        <v>190</v>
      </c>
      <c r="C26" s="104" t="s">
        <v>191</v>
      </c>
      <c r="D26" s="104"/>
      <c r="E26" s="104"/>
      <c r="F26" s="104"/>
    </row>
    <row r="27" spans="2:6" ht="27.75" customHeight="1" x14ac:dyDescent="0.35">
      <c r="B27" s="46" t="s">
        <v>192</v>
      </c>
      <c r="C27" s="104" t="s">
        <v>193</v>
      </c>
      <c r="D27" s="104"/>
      <c r="E27" s="104"/>
      <c r="F27" s="104"/>
    </row>
    <row r="28" spans="2:6" ht="27.75" customHeight="1" x14ac:dyDescent="0.35">
      <c r="B28" s="46" t="s">
        <v>194</v>
      </c>
      <c r="C28" s="104" t="s">
        <v>195</v>
      </c>
      <c r="D28" s="104"/>
      <c r="E28" s="104"/>
      <c r="F28" s="104"/>
    </row>
    <row r="29" spans="2:6" ht="27.75" customHeight="1" x14ac:dyDescent="0.35">
      <c r="B29" s="46" t="s">
        <v>196</v>
      </c>
      <c r="C29" s="104" t="s">
        <v>197</v>
      </c>
      <c r="D29" s="104"/>
      <c r="E29" s="104"/>
      <c r="F29" s="104"/>
    </row>
    <row r="30" spans="2:6" ht="27.75" customHeight="1" x14ac:dyDescent="0.35">
      <c r="B30" s="46" t="s">
        <v>198</v>
      </c>
      <c r="C30" s="104" t="s">
        <v>199</v>
      </c>
      <c r="D30" s="104"/>
      <c r="E30" s="104"/>
      <c r="F30" s="104"/>
    </row>
    <row r="31" spans="2:6" ht="13.5" customHeight="1" x14ac:dyDescent="0.35">
      <c r="B31" s="107" t="s">
        <v>235</v>
      </c>
      <c r="C31" s="107"/>
      <c r="D31" s="107"/>
      <c r="E31" s="107"/>
      <c r="F31" s="107"/>
    </row>
    <row r="32" spans="2:6" x14ac:dyDescent="0.35"/>
    <row r="33" x14ac:dyDescent="0.35"/>
  </sheetData>
  <mergeCells count="14">
    <mergeCell ref="B2:F2"/>
    <mergeCell ref="B3:F3"/>
    <mergeCell ref="B5:F5"/>
    <mergeCell ref="B13:F13"/>
    <mergeCell ref="B14:F14"/>
    <mergeCell ref="C28:F28"/>
    <mergeCell ref="C29:F29"/>
    <mergeCell ref="C30:F30"/>
    <mergeCell ref="B31:F31"/>
    <mergeCell ref="B16:F16"/>
    <mergeCell ref="B24:F24"/>
    <mergeCell ref="C25:F25"/>
    <mergeCell ref="C26:F26"/>
    <mergeCell ref="C27:F27"/>
  </mergeCells>
  <hyperlinks>
    <hyperlink ref="B31:F31" r:id="rId1" display="insightswsc.com  |  INSIGHTS Newsletter  |  © 2026 InsightsWSC" xr:uid="{4446F0A7-0450-4DD7-9411-38A6ECDD4BD9}"/>
  </hyperlink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4"/>
  <sheetViews>
    <sheetView showGridLines="0" zoomScale="90" zoomScaleNormal="90" workbookViewId="0">
      <pane xSplit="1" ySplit="6" topLeftCell="B26" activePane="bottomRight" state="frozen"/>
      <selection pane="topRight" activeCell="B1" sqref="B1"/>
      <selection pane="bottomLeft" activeCell="A7" sqref="A7"/>
      <selection pane="bottomRight" activeCell="B15" sqref="B15"/>
    </sheetView>
  </sheetViews>
  <sheetFormatPr defaultColWidth="0" defaultRowHeight="14.5" x14ac:dyDescent="0.35"/>
  <cols>
    <col min="1" max="1" width="2" customWidth="1"/>
    <col min="2" max="2" width="255.7265625" bestFit="1" customWidth="1"/>
    <col min="3" max="3" width="4" customWidth="1"/>
    <col min="4" max="5" width="8.7265625" customWidth="1"/>
    <col min="6" max="16384" width="8.7265625" hidden="1"/>
  </cols>
  <sheetData>
    <row r="1" spans="2:2" ht="7.5" customHeight="1" x14ac:dyDescent="0.35"/>
    <row r="2" spans="2:2" ht="49.5" customHeight="1" x14ac:dyDescent="0.35">
      <c r="B2" s="85" t="s">
        <v>200</v>
      </c>
    </row>
    <row r="4" spans="2:2" ht="21.75" customHeight="1" x14ac:dyDescent="0.35">
      <c r="B4" s="66" t="s">
        <v>201</v>
      </c>
    </row>
    <row r="5" spans="2:2" ht="15.75" customHeight="1" x14ac:dyDescent="0.35">
      <c r="B5" s="67" t="s">
        <v>202</v>
      </c>
    </row>
    <row r="6" spans="2:2" ht="15.75" customHeight="1" x14ac:dyDescent="0.35">
      <c r="B6" s="67" t="s">
        <v>203</v>
      </c>
    </row>
    <row r="7" spans="2:2" ht="9.75" customHeight="1" x14ac:dyDescent="0.35">
      <c r="B7" s="68"/>
    </row>
    <row r="8" spans="2:2" ht="19.5" customHeight="1" x14ac:dyDescent="0.35">
      <c r="B8" s="69" t="s">
        <v>204</v>
      </c>
    </row>
    <row r="9" spans="2:2" ht="15.75" customHeight="1" x14ac:dyDescent="0.35">
      <c r="B9" s="70" t="s">
        <v>205</v>
      </c>
    </row>
    <row r="10" spans="2:2" ht="15.75" customHeight="1" x14ac:dyDescent="0.35">
      <c r="B10" s="71" t="s">
        <v>206</v>
      </c>
    </row>
    <row r="11" spans="2:2" ht="15.75" customHeight="1" x14ac:dyDescent="0.35">
      <c r="B11" s="72" t="s">
        <v>207</v>
      </c>
    </row>
    <row r="12" spans="2:2" ht="15.75" customHeight="1" x14ac:dyDescent="0.35">
      <c r="B12" s="70" t="s">
        <v>208</v>
      </c>
    </row>
    <row r="13" spans="2:2" ht="15.75" customHeight="1" x14ac:dyDescent="0.35">
      <c r="B13" s="73" t="s">
        <v>209</v>
      </c>
    </row>
    <row r="14" spans="2:2" ht="9.75" customHeight="1" x14ac:dyDescent="0.35">
      <c r="B14" s="68"/>
    </row>
    <row r="15" spans="2:2" ht="19.5" customHeight="1" x14ac:dyDescent="0.35">
      <c r="B15" s="69" t="s">
        <v>210</v>
      </c>
    </row>
    <row r="16" spans="2:2" ht="15.75" customHeight="1" x14ac:dyDescent="0.35">
      <c r="B16" s="67" t="s">
        <v>211</v>
      </c>
    </row>
    <row r="17" spans="2:2" ht="15.75" customHeight="1" x14ac:dyDescent="0.35">
      <c r="B17" s="73" t="s">
        <v>212</v>
      </c>
    </row>
    <row r="18" spans="2:2" ht="15.75" customHeight="1" x14ac:dyDescent="0.35">
      <c r="B18" s="71" t="s">
        <v>213</v>
      </c>
    </row>
    <row r="19" spans="2:2" ht="15.75" customHeight="1" x14ac:dyDescent="0.35">
      <c r="B19" s="70" t="s">
        <v>214</v>
      </c>
    </row>
    <row r="20" spans="2:2" ht="15.75" customHeight="1" x14ac:dyDescent="0.35">
      <c r="B20" s="67" t="s">
        <v>215</v>
      </c>
    </row>
    <row r="21" spans="2:2" ht="9.75" customHeight="1" x14ac:dyDescent="0.35">
      <c r="B21" s="68"/>
    </row>
    <row r="22" spans="2:2" ht="19.5" customHeight="1" x14ac:dyDescent="0.35">
      <c r="B22" s="69" t="s">
        <v>216</v>
      </c>
    </row>
    <row r="23" spans="2:2" ht="15.75" customHeight="1" x14ac:dyDescent="0.35">
      <c r="B23" s="67" t="s">
        <v>217</v>
      </c>
    </row>
    <row r="24" spans="2:2" ht="15.75" customHeight="1" x14ac:dyDescent="0.35">
      <c r="B24" s="71" t="s">
        <v>218</v>
      </c>
    </row>
    <row r="25" spans="2:2" ht="15.75" customHeight="1" x14ac:dyDescent="0.35">
      <c r="B25" s="72" t="s">
        <v>219</v>
      </c>
    </row>
    <row r="26" spans="2:2" ht="15.75" customHeight="1" x14ac:dyDescent="0.35">
      <c r="B26" s="70" t="s">
        <v>220</v>
      </c>
    </row>
    <row r="27" spans="2:2" ht="15.75" customHeight="1" x14ac:dyDescent="0.35">
      <c r="B27" s="73" t="s">
        <v>221</v>
      </c>
    </row>
    <row r="28" spans="2:2" ht="15.75" customHeight="1" x14ac:dyDescent="0.35">
      <c r="B28" s="74" t="s">
        <v>222</v>
      </c>
    </row>
    <row r="29" spans="2:2" ht="9.75" customHeight="1" x14ac:dyDescent="0.35">
      <c r="B29" s="68"/>
    </row>
    <row r="30" spans="2:2" ht="19.5" customHeight="1" x14ac:dyDescent="0.35">
      <c r="B30" s="75" t="s">
        <v>223</v>
      </c>
    </row>
    <row r="31" spans="2:2" ht="24" customHeight="1" x14ac:dyDescent="0.35">
      <c r="B31" s="71" t="s">
        <v>224</v>
      </c>
    </row>
    <row r="32" spans="2:2" ht="15.75" customHeight="1" x14ac:dyDescent="0.35">
      <c r="B32" s="67" t="s">
        <v>225</v>
      </c>
    </row>
    <row r="33" spans="2:2" ht="9.75" customHeight="1" x14ac:dyDescent="0.35">
      <c r="B33" s="68"/>
    </row>
    <row r="34" spans="2:2" ht="19.5" customHeight="1" x14ac:dyDescent="0.35">
      <c r="B34" s="69" t="s">
        <v>226</v>
      </c>
    </row>
    <row r="35" spans="2:2" ht="15.75" customHeight="1" x14ac:dyDescent="0.35">
      <c r="B35" s="70" t="s">
        <v>227</v>
      </c>
    </row>
    <row r="36" spans="2:2" ht="15.75" customHeight="1" x14ac:dyDescent="0.35">
      <c r="B36" s="71" t="s">
        <v>228</v>
      </c>
    </row>
    <row r="37" spans="2:2" ht="15.75" customHeight="1" x14ac:dyDescent="0.35">
      <c r="B37" s="72" t="s">
        <v>229</v>
      </c>
    </row>
    <row r="38" spans="2:2" ht="9.75" customHeight="1" x14ac:dyDescent="0.35">
      <c r="B38" s="68"/>
    </row>
    <row r="39" spans="2:2" ht="19.5" customHeight="1" x14ac:dyDescent="0.35">
      <c r="B39" s="66" t="s">
        <v>230</v>
      </c>
    </row>
    <row r="40" spans="2:2" ht="15.75" customHeight="1" x14ac:dyDescent="0.35">
      <c r="B40" s="70" t="s">
        <v>231</v>
      </c>
    </row>
    <row r="41" spans="2:2" ht="15.75" customHeight="1" x14ac:dyDescent="0.35">
      <c r="B41" s="80" t="s">
        <v>237</v>
      </c>
    </row>
    <row r="42" spans="2:2" ht="15.75" customHeight="1" x14ac:dyDescent="0.35">
      <c r="B42" s="74" t="s">
        <v>232</v>
      </c>
    </row>
    <row r="43" spans="2:2" ht="9.75" customHeight="1" x14ac:dyDescent="0.35">
      <c r="B43" s="68"/>
    </row>
    <row r="44" spans="2:2" ht="18" customHeight="1" x14ac:dyDescent="0.35">
      <c r="B44" s="86" t="s">
        <v>238</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 Dashboard</vt:lpstr>
      <vt:lpstr>📊 Q1 Tracker</vt:lpstr>
      <vt:lpstr>📈 Q2 Planner</vt:lpstr>
      <vt:lpstr>🔍 Analysis</vt:lpstr>
      <vt:lpstr>📋 Guide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InsightsWSC</dc:creator>
  <dc:description/>
  <cp:lastModifiedBy>Ojomo, Olorunfemi</cp:lastModifiedBy>
  <cp:revision>0</cp:revision>
  <dcterms:created xsi:type="dcterms:W3CDTF">2026-03-18T08:22:41Z</dcterms:created>
  <dcterms:modified xsi:type="dcterms:W3CDTF">2026-03-20T09:48:53Z</dcterms:modified>
  <dc:language>en-US</dc:language>
</cp:coreProperties>
</file>